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\"/>
    </mc:Choice>
  </mc:AlternateContent>
  <xr:revisionPtr revIDLastSave="0" documentId="13_ncr:1_{C1DF7313-9749-4A89-A155-2FFF5A65317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očetna stranica" sheetId="5" r:id="rId1"/>
    <sheet name="SAŽETAK " sheetId="8" r:id="rId2"/>
    <sheet name="RAČUN PRIHODA I RASHODA" sheetId="9" r:id="rId3"/>
    <sheet name="RAČUN FINANIRANJA" sheetId="11" r:id="rId4"/>
    <sheet name="POSEBNI DIO" sheetId="10" r:id="rId5"/>
  </sheets>
  <definedNames>
    <definedName name="_xlnm.Print_Area" localSheetId="0">'Početna stranica'!$A$1:$E$43</definedName>
    <definedName name="_xlnm.Print_Area" localSheetId="4">'POSEBNI DIO'!$A$1:$F$133</definedName>
    <definedName name="_xlnm.Print_Area" localSheetId="2">'RAČUN PRIHODA I RASHODA'!$A$1:$F$28</definedName>
    <definedName name="_xlnm.Print_Area" localSheetId="1">'SAŽETAK 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0" l="1"/>
  <c r="C84" i="10"/>
  <c r="D70" i="10"/>
  <c r="C70" i="10"/>
  <c r="D115" i="10"/>
  <c r="C115" i="10"/>
  <c r="E125" i="10"/>
  <c r="F125" i="10" s="1"/>
  <c r="E118" i="10"/>
  <c r="E115" i="10" s="1"/>
  <c r="F115" i="10" s="1"/>
  <c r="E114" i="10"/>
  <c r="F114" i="10" s="1"/>
  <c r="E111" i="10"/>
  <c r="F111" i="10" s="1"/>
  <c r="E107" i="10"/>
  <c r="F107" i="10" s="1"/>
  <c r="E104" i="10"/>
  <c r="F104" i="10" s="1"/>
  <c r="E100" i="10"/>
  <c r="F100" i="10" s="1"/>
  <c r="E94" i="10"/>
  <c r="F94" i="10" s="1"/>
  <c r="E90" i="10"/>
  <c r="F90" i="10" s="1"/>
  <c r="E87" i="10"/>
  <c r="F87" i="10" s="1"/>
  <c r="E83" i="10"/>
  <c r="E82" i="10" s="1"/>
  <c r="E80" i="10"/>
  <c r="F80" i="10" s="1"/>
  <c r="E76" i="10"/>
  <c r="F76" i="10" s="1"/>
  <c r="E73" i="10"/>
  <c r="F73" i="10" s="1"/>
  <c r="E69" i="10"/>
  <c r="F69" i="10" s="1"/>
  <c r="E66" i="10"/>
  <c r="F66" i="10" s="1"/>
  <c r="E60" i="10"/>
  <c r="F60" i="10" s="1"/>
  <c r="E57" i="10"/>
  <c r="F57" i="10" s="1"/>
  <c r="E53" i="10"/>
  <c r="F53" i="10" s="1"/>
  <c r="E49" i="10"/>
  <c r="F49" i="10" s="1"/>
  <c r="E38" i="10"/>
  <c r="F38" i="10" s="1"/>
  <c r="E34" i="10"/>
  <c r="F34" i="10" s="1"/>
  <c r="E31" i="10"/>
  <c r="F31" i="10" s="1"/>
  <c r="E24" i="10"/>
  <c r="F24" i="10" s="1"/>
  <c r="E21" i="10"/>
  <c r="F21" i="10" s="1"/>
  <c r="E17" i="10"/>
  <c r="F17" i="10" s="1"/>
  <c r="E13" i="10"/>
  <c r="F13" i="10" s="1"/>
  <c r="E42" i="10"/>
  <c r="F42" i="10" s="1"/>
  <c r="E45" i="10"/>
  <c r="F45" i="10" s="1"/>
  <c r="F83" i="10" l="1"/>
  <c r="F118" i="10"/>
  <c r="E70" i="10"/>
  <c r="E77" i="10"/>
  <c r="F70" i="10" l="1"/>
  <c r="H39" i="8" l="1"/>
  <c r="H38" i="8"/>
  <c r="H31" i="8"/>
  <c r="E11" i="11" l="1"/>
  <c r="F11" i="11" s="1"/>
  <c r="E8" i="11"/>
  <c r="F8" i="11" s="1"/>
  <c r="E28" i="9"/>
  <c r="F28" i="9" s="1"/>
  <c r="E27" i="9"/>
  <c r="F27" i="9" s="1"/>
  <c r="E26" i="9"/>
  <c r="F26" i="9" s="1"/>
  <c r="E24" i="9"/>
  <c r="F24" i="9" s="1"/>
  <c r="E23" i="9"/>
  <c r="F23" i="9" s="1"/>
  <c r="E22" i="9"/>
  <c r="F22" i="9" s="1"/>
  <c r="E21" i="9"/>
  <c r="F21" i="9" s="1"/>
  <c r="E20" i="9"/>
  <c r="F20" i="9" s="1"/>
  <c r="D11" i="9" l="1"/>
  <c r="D6" i="9"/>
  <c r="E13" i="9"/>
  <c r="F13" i="9" s="1"/>
  <c r="E12" i="9"/>
  <c r="F12" i="9" s="1"/>
  <c r="E10" i="9"/>
  <c r="F10" i="9" s="1"/>
  <c r="E9" i="9"/>
  <c r="F9" i="9" s="1"/>
  <c r="E8" i="9"/>
  <c r="F8" i="9" s="1"/>
  <c r="E7" i="9"/>
  <c r="E6" i="9" l="1"/>
  <c r="F7" i="9"/>
  <c r="E117" i="10"/>
  <c r="D117" i="10"/>
  <c r="C117" i="10"/>
  <c r="C93" i="10"/>
  <c r="E91" i="10"/>
  <c r="D91" i="10"/>
  <c r="F117" i="10" l="1"/>
  <c r="C91" i="10"/>
  <c r="F91" i="10" s="1"/>
  <c r="E93" i="10"/>
  <c r="F93" i="10" s="1"/>
  <c r="C82" i="10" l="1"/>
  <c r="F82" i="10" s="1"/>
  <c r="E106" i="10" l="1"/>
  <c r="D106" i="10"/>
  <c r="D101" i="10" s="1"/>
  <c r="C106" i="10"/>
  <c r="C101" i="10" s="1"/>
  <c r="C89" i="10"/>
  <c r="E113" i="10"/>
  <c r="D113" i="10"/>
  <c r="D108" i="10" s="1"/>
  <c r="C113" i="10"/>
  <c r="C108" i="10" s="1"/>
  <c r="E33" i="10"/>
  <c r="D33" i="10"/>
  <c r="C33" i="10"/>
  <c r="E16" i="10"/>
  <c r="E108" i="10" l="1"/>
  <c r="F108" i="10" s="1"/>
  <c r="F113" i="10"/>
  <c r="F33" i="10"/>
  <c r="E101" i="10"/>
  <c r="F101" i="10" s="1"/>
  <c r="F106" i="10"/>
  <c r="C97" i="10"/>
  <c r="C96" i="10" s="1"/>
  <c r="D97" i="10"/>
  <c r="E97" i="10"/>
  <c r="E96" i="10" l="1"/>
  <c r="F96" i="10" s="1"/>
  <c r="F97" i="10"/>
  <c r="E124" i="10"/>
  <c r="D124" i="10"/>
  <c r="C124" i="10"/>
  <c r="E110" i="10"/>
  <c r="D110" i="10"/>
  <c r="C110" i="10"/>
  <c r="E103" i="10"/>
  <c r="D103" i="10"/>
  <c r="C103" i="10"/>
  <c r="E99" i="10"/>
  <c r="D99" i="10"/>
  <c r="C99" i="10"/>
  <c r="E89" i="10"/>
  <c r="F89" i="10" s="1"/>
  <c r="D89" i="10"/>
  <c r="E86" i="10"/>
  <c r="F86" i="10" s="1"/>
  <c r="C86" i="10"/>
  <c r="E79" i="10"/>
  <c r="D79" i="10"/>
  <c r="C79" i="10"/>
  <c r="C77" i="10" s="1"/>
  <c r="F77" i="10" s="1"/>
  <c r="E75" i="10"/>
  <c r="D75" i="10"/>
  <c r="C75" i="10"/>
  <c r="E72" i="10"/>
  <c r="D72" i="10"/>
  <c r="C72" i="10"/>
  <c r="E68" i="10"/>
  <c r="D68" i="10"/>
  <c r="C68" i="10"/>
  <c r="E65" i="10"/>
  <c r="F65" i="10" s="1"/>
  <c r="D65" i="10"/>
  <c r="C65" i="10"/>
  <c r="E59" i="10"/>
  <c r="D59" i="10"/>
  <c r="C59" i="10"/>
  <c r="E56" i="10"/>
  <c r="D56" i="10"/>
  <c r="C56" i="10"/>
  <c r="E52" i="10"/>
  <c r="D52" i="10"/>
  <c r="C52" i="10"/>
  <c r="E48" i="10"/>
  <c r="D48" i="10"/>
  <c r="C48" i="10"/>
  <c r="E44" i="10"/>
  <c r="D44" i="10"/>
  <c r="C44" i="10"/>
  <c r="E41" i="10"/>
  <c r="F41" i="10" s="1"/>
  <c r="D41" i="10"/>
  <c r="C41" i="10"/>
  <c r="E37" i="10"/>
  <c r="D37" i="10"/>
  <c r="C37" i="10"/>
  <c r="E30" i="10"/>
  <c r="D30" i="10"/>
  <c r="C30" i="10"/>
  <c r="E27" i="10"/>
  <c r="D27" i="10"/>
  <c r="C27" i="10"/>
  <c r="E23" i="10"/>
  <c r="D23" i="10"/>
  <c r="C23" i="10"/>
  <c r="D16" i="10"/>
  <c r="C16" i="10"/>
  <c r="F16" i="10" s="1"/>
  <c r="D12" i="10"/>
  <c r="C12" i="10"/>
  <c r="C54" i="10"/>
  <c r="C39" i="10"/>
  <c r="D10" i="11"/>
  <c r="C10" i="11"/>
  <c r="E7" i="11"/>
  <c r="D7" i="11"/>
  <c r="C7" i="11"/>
  <c r="F22" i="8" s="1"/>
  <c r="H22" i="8" s="1"/>
  <c r="I22" i="8" s="1"/>
  <c r="E20" i="10"/>
  <c r="D20" i="10"/>
  <c r="C20" i="10"/>
  <c r="E25" i="9"/>
  <c r="D25" i="9"/>
  <c r="C25" i="9"/>
  <c r="F15" i="8" s="1"/>
  <c r="H15" i="8" s="1"/>
  <c r="I15" i="8" s="1"/>
  <c r="E19" i="9"/>
  <c r="F19" i="9" s="1"/>
  <c r="D19" i="9"/>
  <c r="C19" i="9"/>
  <c r="F14" i="8" s="1"/>
  <c r="H14" i="8" s="1"/>
  <c r="I14" i="8" s="1"/>
  <c r="C11" i="9"/>
  <c r="C6" i="9"/>
  <c r="G41" i="8"/>
  <c r="H41" i="8" s="1"/>
  <c r="F23" i="10" l="1"/>
  <c r="F30" i="10"/>
  <c r="F79" i="10"/>
  <c r="F68" i="10"/>
  <c r="F72" i="10"/>
  <c r="F11" i="8"/>
  <c r="H11" i="8" s="1"/>
  <c r="I11" i="8" s="1"/>
  <c r="F6" i="9"/>
  <c r="F25" i="9"/>
  <c r="F44" i="10"/>
  <c r="F99" i="10"/>
  <c r="F20" i="10"/>
  <c r="F48" i="10"/>
  <c r="F7" i="11"/>
  <c r="F27" i="10"/>
  <c r="F75" i="10"/>
  <c r="F12" i="8"/>
  <c r="H12" i="8" s="1"/>
  <c r="I12" i="8" s="1"/>
  <c r="E11" i="9"/>
  <c r="F11" i="9" s="1"/>
  <c r="F37" i="10"/>
  <c r="F103" i="10"/>
  <c r="F52" i="10"/>
  <c r="F23" i="8"/>
  <c r="H23" i="8" s="1"/>
  <c r="I23" i="8" s="1"/>
  <c r="E10" i="11"/>
  <c r="F10" i="11" s="1"/>
  <c r="F110" i="10"/>
  <c r="F56" i="10"/>
  <c r="F124" i="10"/>
  <c r="F59" i="10"/>
  <c r="E12" i="10"/>
  <c r="F12" i="10" s="1"/>
  <c r="F24" i="8"/>
  <c r="H13" i="8"/>
  <c r="I13" i="8" s="1"/>
  <c r="G13" i="8"/>
  <c r="H24" i="8"/>
  <c r="I24" i="8" s="1"/>
  <c r="F13" i="8"/>
  <c r="D5" i="9"/>
  <c r="C5" i="9"/>
  <c r="D18" i="9"/>
  <c r="G24" i="8"/>
  <c r="G10" i="8"/>
  <c r="E18" i="9"/>
  <c r="F18" i="9" s="1"/>
  <c r="C18" i="9"/>
  <c r="E63" i="10"/>
  <c r="D63" i="10"/>
  <c r="C63" i="10"/>
  <c r="F10" i="8" l="1"/>
  <c r="F63" i="10"/>
  <c r="E5" i="9"/>
  <c r="F5" i="9" s="1"/>
  <c r="H10" i="8"/>
  <c r="I10" i="8" s="1"/>
  <c r="G16" i="8"/>
  <c r="G25" i="8" s="1"/>
  <c r="H16" i="8"/>
  <c r="F16" i="8"/>
  <c r="F25" i="8" s="1"/>
  <c r="F32" i="8" s="1"/>
  <c r="H25" i="8" l="1"/>
  <c r="H32" i="8" s="1"/>
  <c r="I16" i="8"/>
  <c r="G32" i="8"/>
  <c r="G33" i="8" s="1"/>
  <c r="H33" i="8"/>
  <c r="F33" i="8"/>
  <c r="E25" i="10" l="1"/>
  <c r="D25" i="10"/>
  <c r="E84" i="10"/>
  <c r="F84" i="10" s="1"/>
  <c r="D84" i="10"/>
  <c r="E54" i="10"/>
  <c r="F54" i="10" s="1"/>
  <c r="D54" i="10"/>
  <c r="E50" i="10"/>
  <c r="D50" i="10"/>
  <c r="C50" i="10"/>
  <c r="E46" i="10"/>
  <c r="F46" i="10" s="1"/>
  <c r="D46" i="10"/>
  <c r="C46" i="10"/>
  <c r="E35" i="10"/>
  <c r="D35" i="10"/>
  <c r="C25" i="10"/>
  <c r="E18" i="10"/>
  <c r="D18" i="10"/>
  <c r="C18" i="10"/>
  <c r="D14" i="10"/>
  <c r="E14" i="10"/>
  <c r="C14" i="10"/>
  <c r="C10" i="10"/>
  <c r="D10" i="10"/>
  <c r="F18" i="10" l="1"/>
  <c r="F14" i="10"/>
  <c r="F50" i="10"/>
  <c r="F25" i="10"/>
  <c r="E10" i="10"/>
  <c r="F10" i="10" s="1"/>
  <c r="D96" i="10"/>
  <c r="E122" i="10"/>
  <c r="D122" i="10"/>
  <c r="C35" i="10" l="1"/>
  <c r="C9" i="10" l="1"/>
  <c r="F35" i="10"/>
  <c r="E121" i="10"/>
  <c r="D121" i="10"/>
  <c r="C122" i="10"/>
  <c r="D77" i="10"/>
  <c r="E62" i="10"/>
  <c r="F62" i="10" s="1"/>
  <c r="C62" i="10"/>
  <c r="E39" i="10"/>
  <c r="D39" i="10"/>
  <c r="E9" i="10" l="1"/>
  <c r="F9" i="10" s="1"/>
  <c r="F39" i="10"/>
  <c r="C121" i="10"/>
  <c r="F121" i="10" s="1"/>
  <c r="F122" i="10"/>
  <c r="E7" i="10"/>
  <c r="D62" i="10"/>
  <c r="D9" i="10"/>
  <c r="C7" i="10" l="1"/>
  <c r="F7" i="10" s="1"/>
  <c r="D7" i="10"/>
</calcChain>
</file>

<file path=xl/sharedStrings.xml><?xml version="1.0" encoding="utf-8"?>
<sst xmlns="http://schemas.openxmlformats.org/spreadsheetml/2006/main" count="361" uniqueCount="157">
  <si>
    <t>Naziv</t>
  </si>
  <si>
    <t>REPUBLIKA HRVATSKA</t>
  </si>
  <si>
    <t>VARAŽDINSKA ŽUPANIJA</t>
  </si>
  <si>
    <t>ŽUPANIJSKA UPRAVA ZA CESTE VARAŽDINSKE ŽUPANIJE</t>
  </si>
  <si>
    <t>RKP:</t>
  </si>
  <si>
    <t>MATIČNI BROJ:</t>
  </si>
  <si>
    <t>OIB:</t>
  </si>
  <si>
    <t>ŠIFRA DJELATNOSTI:</t>
  </si>
  <si>
    <t>01284827</t>
  </si>
  <si>
    <t>74640705361</t>
  </si>
  <si>
    <t>7112</t>
  </si>
  <si>
    <t>ŽUPANIJSKE UPRAVE ZA CESTE VARAŽDINSKE ŽUPANIJE</t>
  </si>
  <si>
    <t>IBAN:</t>
  </si>
  <si>
    <t>Županijska uprava za ceste</t>
  </si>
  <si>
    <t>Varaždinske županije</t>
  </si>
  <si>
    <t>UPRAVNO VIJEĆE</t>
  </si>
  <si>
    <t>II. POSEBNI DIO</t>
  </si>
  <si>
    <t xml:space="preserve">  </t>
  </si>
  <si>
    <t>HR6223600001101732723</t>
  </si>
  <si>
    <t>PRIHODI UKUPNO</t>
  </si>
  <si>
    <t>RASHODI UKUPNO</t>
  </si>
  <si>
    <t>EUR</t>
  </si>
  <si>
    <t>A) SAŽETAK RAČUNA PRIHODA I RASHODA</t>
  </si>
  <si>
    <t>Razred i naziv</t>
  </si>
  <si>
    <t>Plan 2025.</t>
  </si>
  <si>
    <t>6 PRIHODI POSLOVANJA</t>
  </si>
  <si>
    <t>7 PRIHODI OD PRODAJE NEFINANCIJSKE IMOVINE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</si>
  <si>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</si>
  <si>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</si>
  <si>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</si>
  <si>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</si>
  <si>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</si>
  <si>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</si>
  <si>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</si>
  <si>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</si>
  <si>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</si>
  <si>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</si>
  <si>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</si>
  <si>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</si>
  <si>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</si>
  <si>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</si>
  <si>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</si>
  <si>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Razred/ skupina</t>
  </si>
  <si>
    <t xml:space="preserve">Naziv </t>
  </si>
  <si>
    <t>UKUPNO PRIHODI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</si>
  <si>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</si>
  <si>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</si>
  <si>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</si>
  <si>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</si>
  <si>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</si>
  <si>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</si>
  <si>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</si>
  <si>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</si>
  <si>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</si>
  <si>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</si>
  <si>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Prihodi od imovine</t>
  </si>
  <si>
    <t>Prihodi od upravnih i administrativnih pristojbi, pristojbi po posebnim propisima i naknada</t>
  </si>
  <si>
    <t>Kazne, upravne mjere i ostali prihodi</t>
  </si>
  <si>
    <t>Prihodi od prodaje neproizvedene dugotrajne imovine</t>
  </si>
  <si>
    <t>Financijski rashodi</t>
  </si>
  <si>
    <t>Pomoći dane u inozemstvo i unutar općeg proračuna</t>
  </si>
  <si>
    <t>Ostali rashodi</t>
  </si>
  <si>
    <t xml:space="preserve"> Rashodi za nabavu proizvedene dugotrajne imovine</t>
  </si>
  <si>
    <t>Rashodi za dodatna ulaganja na nefinancijskoj imovini</t>
  </si>
  <si>
    <t xml:space="preserve">B. RAČUN FINANCIRANJA 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</si>
  <si>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</si>
  <si>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</si>
  <si>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</si>
  <si>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</si>
  <si>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Šifra</t>
  </si>
  <si>
    <t>REDOVNI RASHODI -UPRAVA I ADMINISTRACIJA</t>
  </si>
  <si>
    <t>Razred 3</t>
  </si>
  <si>
    <t>Skupina 31</t>
  </si>
  <si>
    <t>Naknade troškova zaposlenika</t>
  </si>
  <si>
    <t>Skupina 32</t>
  </si>
  <si>
    <t>Rashodi za materijal i energiju</t>
  </si>
  <si>
    <t>Izvor 31</t>
  </si>
  <si>
    <t>VLASTITI PRIHODI</t>
  </si>
  <si>
    <t>PRIHODI ZA POSEBNE NAMJENE</t>
  </si>
  <si>
    <t xml:space="preserve">Izvor 43 </t>
  </si>
  <si>
    <t xml:space="preserve"> PRIHODI ZA POSEBNE NAMJENE</t>
  </si>
  <si>
    <t>Rashodi za usluge (bez konta 32321)</t>
  </si>
  <si>
    <t>Ostali nespomenuti rashodi poslovnja</t>
  </si>
  <si>
    <t>Aktivnost A100001</t>
  </si>
  <si>
    <t>Aktivnost A100002</t>
  </si>
  <si>
    <t>Aktivnost A100003</t>
  </si>
  <si>
    <t>Aktivnost A100004</t>
  </si>
  <si>
    <t>Aktivnost A100005</t>
  </si>
  <si>
    <t>Aktivnost A100006</t>
  </si>
  <si>
    <t>Izvor 11</t>
  </si>
  <si>
    <t>OPĆI PRIHODI I PRIMICI</t>
  </si>
  <si>
    <t>Skupina 34</t>
  </si>
  <si>
    <t>Aktivnost A100007</t>
  </si>
  <si>
    <t>Pomoći proračunskim korisnicama</t>
  </si>
  <si>
    <t>Skupina 36</t>
  </si>
  <si>
    <t>Aktivnost A100008</t>
  </si>
  <si>
    <t>Skupina 38</t>
  </si>
  <si>
    <t>Aktivnost A100009</t>
  </si>
  <si>
    <t>Oprema, računala, prijevozna sredstva i drugo</t>
  </si>
  <si>
    <t>Razred 4</t>
  </si>
  <si>
    <t>Skupina 42</t>
  </si>
  <si>
    <t>Rashodi za nabavu proizvedene dugotrajne imovine</t>
  </si>
  <si>
    <t>Program 1000</t>
  </si>
  <si>
    <t>Program 1001</t>
  </si>
  <si>
    <t>REDOVITO I IZVANREDNO ODRŽAVANJE LOKALNIH I ŽUPANIJSKIH CESTA (KONTO 32321)</t>
  </si>
  <si>
    <t>Aktivnost A100101</t>
  </si>
  <si>
    <t>Redovito održavanje cesta</t>
  </si>
  <si>
    <t>Aktivnost A100102</t>
  </si>
  <si>
    <t>Izvanredno održavanje cesta</t>
  </si>
  <si>
    <t>Izvor 52</t>
  </si>
  <si>
    <t>OSTALE POMOĆI</t>
  </si>
  <si>
    <t>Aktivnost A100103</t>
  </si>
  <si>
    <t>Obnova kolničkih zastora</t>
  </si>
  <si>
    <t>Aktivnost A100104</t>
  </si>
  <si>
    <t>Sanacija klizišta</t>
  </si>
  <si>
    <t>Program 1002</t>
  </si>
  <si>
    <t>GRAĐENJE CESTA, MOSTOVA, REKNOSTRUKCIJE I OPREMA ZA CESTE</t>
  </si>
  <si>
    <t xml:space="preserve">Kapitalni projekt K100201 </t>
  </si>
  <si>
    <t>Zemljište</t>
  </si>
  <si>
    <t xml:space="preserve">Skupina 41 </t>
  </si>
  <si>
    <t>Rahodi za nabavu neproizvedene dugotrajne imovine</t>
  </si>
  <si>
    <t>Kapitalni projekt K100202</t>
  </si>
  <si>
    <t>Nematerijalna imovina - projekti</t>
  </si>
  <si>
    <t>Kapitalni projekt K100203</t>
  </si>
  <si>
    <t>Modernizacija županijskih i lokalnih cesta (rotor, nogostup)</t>
  </si>
  <si>
    <t>Skupina 45</t>
  </si>
  <si>
    <t>Program 1004</t>
  </si>
  <si>
    <t>OTPLATA GLAVNICE KREDITA</t>
  </si>
  <si>
    <t xml:space="preserve">Kapitalni projekt K100401 </t>
  </si>
  <si>
    <t>Otplata glavnice kredita</t>
  </si>
  <si>
    <t>Skupina 54</t>
  </si>
  <si>
    <t>Razred 5</t>
  </si>
  <si>
    <t>Ostale pomoći</t>
  </si>
  <si>
    <t>I. OPĆI DIO</t>
  </si>
  <si>
    <t>KLASA: 400-01/24-01/3</t>
  </si>
  <si>
    <t>Aktivnost A100105</t>
  </si>
  <si>
    <t>Sanacija klizišta - predio Sigečak, Vinogradi Ludbreški</t>
  </si>
  <si>
    <t>Kapitalni projekt K100204</t>
  </si>
  <si>
    <t>Pješačko-biciklisička staza Slokovec</t>
  </si>
  <si>
    <t>ZA 2025. GODINU</t>
  </si>
  <si>
    <t xml:space="preserve">  Varaždin, listopad 2025.</t>
  </si>
  <si>
    <t>Povećanje/smanjenje</t>
  </si>
  <si>
    <t>Novi Plan 2025.</t>
  </si>
  <si>
    <t>Indeks</t>
  </si>
  <si>
    <t>5=4/2</t>
  </si>
  <si>
    <t>6=5/3</t>
  </si>
  <si>
    <t>Mario Sambolec</t>
  </si>
  <si>
    <t>6=5/4</t>
  </si>
  <si>
    <t>URBROJ: 2186-381-01-25-4</t>
  </si>
  <si>
    <t>I. Izmjene i dopune Financijskog plana Županijske uprave za ceste Varaždinske županije za 2025. godinu</t>
  </si>
  <si>
    <t>I. IZMJENE I DOPUNE FINANCIJSKOG PLANA</t>
  </si>
  <si>
    <t>Prihodi i rashodi na razini  skupine (drugoj razini ) računskog plana utvrđuju se u Računu prihoda i rashoda Financijskog plana za 2025. godinu prema ekonomskoj klasifikaciji kako slijedi:</t>
  </si>
  <si>
    <t>Primici i izdaci na razini  skupine (drugoj razini ) računskog plana utvrđuju se u Računu financiranja Financijskog plana za 2025. godinu prema ekonomskoj klasifikaciji kako slijedi:</t>
  </si>
  <si>
    <t xml:space="preserve">
Rashodi i izdaci u Posebnom dijelu Financijskog plana Županijske uprave za ceste Varaždinske županije za 2025. godinu iskazani prema proračunskim klasifikacijama, raspoređuju se po programima kako slijedi:
</t>
  </si>
  <si>
    <t>Varaždin, 06.10.2025. godine</t>
  </si>
  <si>
    <t>Na temelju  Zakona o proračunu ("Narodne novine" br. 144/21), Pravilnika o planiranju u sustavu proračuna,  te članka 16. Statuta Županijske uprave za ceste Varaždinske županije ("Službeni vjesnik Varaždinske županije" br. 86/24), Upravno vijeće Županijske uprave za ceste Varaždinske županije, na 50. sjednici održanoj dana  06.10.2025. godine,  donosi:</t>
  </si>
  <si>
    <t>Za provedbu I. Izmjene i dopune financijskog plana odgovoran je Ravnatelj.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</si>
</sst>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_-* #,##0.00\ [$€-1]_-;\-* #,##0.00\ [$€-1]_-;_-* &quot;-&quot;??\ [$€-1]_-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34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0" fillId="34" borderId="0" xfId="0" applyFill="1"/>
    <xf numFmtId="0" fontId="0" fillId="34" borderId="0" xfId="0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34" borderId="0" xfId="0" applyFill="1" applyAlignment="1">
      <alignment horizontal="left" vertical="center"/>
    </xf>
    <xf numFmtId="0" fontId="22" fillId="34" borderId="0" xfId="0" applyFont="1" applyFill="1" applyAlignment="1">
      <alignment horizontal="right" vertical="center"/>
    </xf>
    <xf numFmtId="0" fontId="22" fillId="34" borderId="0" xfId="0" applyFont="1" applyFill="1" applyAlignment="1">
      <alignment vertical="center" wrapText="1"/>
    </xf>
    <xf numFmtId="4" fontId="22" fillId="34" borderId="0" xfId="0" applyNumberFormat="1" applyFont="1" applyFill="1" applyAlignment="1">
      <alignment vertical="center"/>
    </xf>
    <xf numFmtId="164" fontId="0" fillId="0" borderId="0" xfId="0" applyNumberFormat="1"/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32" fillId="34" borderId="1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0" borderId="0" xfId="0" applyFont="1"/>
    <xf numFmtId="0" fontId="27" fillId="0" borderId="0" xfId="0" quotePrefix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wrapText="1"/>
    </xf>
    <xf numFmtId="0" fontId="32" fillId="0" borderId="11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3" fillId="34" borderId="11" xfId="0" applyFont="1" applyFill="1" applyBorder="1" applyAlignment="1">
      <alignment horizontal="left" vertical="center" wrapText="1"/>
    </xf>
    <xf numFmtId="0" fontId="34" fillId="34" borderId="11" xfId="0" applyFont="1" applyFill="1" applyBorder="1" applyAlignment="1">
      <alignment horizontal="left" vertical="center" wrapText="1"/>
    </xf>
    <xf numFmtId="0" fontId="33" fillId="34" borderId="11" xfId="0" applyFont="1" applyFill="1" applyBorder="1" applyAlignment="1">
      <alignment vertical="center" wrapText="1"/>
    </xf>
    <xf numFmtId="0" fontId="34" fillId="34" borderId="11" xfId="0" applyFont="1" applyFill="1" applyBorder="1" applyAlignment="1">
      <alignment vertical="center" wrapText="1"/>
    </xf>
    <xf numFmtId="0" fontId="34" fillId="34" borderId="11" xfId="0" quotePrefix="1" applyFont="1" applyFill="1" applyBorder="1" applyAlignment="1">
      <alignment horizontal="left" vertical="center"/>
    </xf>
    <xf numFmtId="0" fontId="34" fillId="34" borderId="14" xfId="0" applyFont="1" applyFill="1" applyBorder="1" applyAlignment="1">
      <alignment horizontal="left" vertical="center" wrapText="1"/>
    </xf>
    <xf numFmtId="0" fontId="31" fillId="36" borderId="14" xfId="0" applyFont="1" applyFill="1" applyBorder="1" applyAlignment="1">
      <alignment horizontal="left" vertical="center" wrapText="1"/>
    </xf>
    <xf numFmtId="0" fontId="34" fillId="34" borderId="11" xfId="0" quotePrefix="1" applyFont="1" applyFill="1" applyBorder="1" applyAlignment="1">
      <alignment horizontal="left" vertical="center" wrapText="1"/>
    </xf>
    <xf numFmtId="0" fontId="33" fillId="36" borderId="11" xfId="0" applyFont="1" applyFill="1" applyBorder="1" applyAlignment="1">
      <alignment horizontal="left" vertical="center" wrapText="1"/>
    </xf>
    <xf numFmtId="0" fontId="33" fillId="36" borderId="11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49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49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7" fillId="34" borderId="12" xfId="0" applyFont="1" applyFill="1" applyBorder="1" applyAlignment="1">
      <alignment horizontal="left" vertical="center" wrapText="1"/>
    </xf>
    <xf numFmtId="4" fontId="47" fillId="34" borderId="12" xfId="0" applyNumberFormat="1" applyFont="1" applyFill="1" applyBorder="1" applyAlignment="1">
      <alignment horizontal="right" vertical="center" wrapText="1"/>
    </xf>
    <xf numFmtId="0" fontId="47" fillId="34" borderId="11" xfId="0" applyFont="1" applyFill="1" applyBorder="1" applyAlignment="1">
      <alignment horizontal="left" vertical="center" wrapText="1"/>
    </xf>
    <xf numFmtId="4" fontId="47" fillId="34" borderId="11" xfId="0" applyNumberFormat="1" applyFont="1" applyFill="1" applyBorder="1" applyAlignment="1">
      <alignment horizontal="right" vertical="center" wrapText="1"/>
    </xf>
    <xf numFmtId="0" fontId="38" fillId="36" borderId="11" xfId="0" applyFont="1" applyFill="1" applyBorder="1" applyAlignment="1">
      <alignment horizontal="left" vertical="center" wrapText="1"/>
    </xf>
    <xf numFmtId="4" fontId="38" fillId="36" borderId="11" xfId="0" applyNumberFormat="1" applyFont="1" applyFill="1" applyBorder="1" applyAlignment="1">
      <alignment horizontal="right" vertical="center" wrapText="1"/>
    </xf>
    <xf numFmtId="0" fontId="39" fillId="34" borderId="11" xfId="0" applyFont="1" applyFill="1" applyBorder="1" applyAlignment="1">
      <alignment horizontal="left" vertical="center" wrapText="1"/>
    </xf>
    <xf numFmtId="4" fontId="39" fillId="34" borderId="11" xfId="0" applyNumberFormat="1" applyFont="1" applyFill="1" applyBorder="1" applyAlignment="1">
      <alignment horizontal="right" vertical="center" wrapText="1"/>
    </xf>
    <xf numFmtId="0" fontId="37" fillId="0" borderId="11" xfId="0" applyFont="1" applyBorder="1" applyAlignment="1">
      <alignment vertical="center"/>
    </xf>
    <xf numFmtId="4" fontId="37" fillId="0" borderId="11" xfId="0" applyNumberFormat="1" applyFont="1" applyBorder="1" applyAlignment="1">
      <alignment vertical="center"/>
    </xf>
    <xf numFmtId="0" fontId="41" fillId="34" borderId="11" xfId="0" applyFont="1" applyFill="1" applyBorder="1" applyAlignment="1">
      <alignment horizontal="left" vertical="center" wrapText="1"/>
    </xf>
    <xf numFmtId="4" fontId="41" fillId="34" borderId="11" xfId="0" applyNumberFormat="1" applyFont="1" applyFill="1" applyBorder="1" applyAlignment="1">
      <alignment horizontal="right" vertical="center" wrapText="1"/>
    </xf>
    <xf numFmtId="4" fontId="40" fillId="34" borderId="11" xfId="0" applyNumberFormat="1" applyFont="1" applyFill="1" applyBorder="1" applyAlignment="1">
      <alignment horizontal="right" vertical="center" wrapText="1"/>
    </xf>
    <xf numFmtId="4" fontId="38" fillId="34" borderId="11" xfId="0" applyNumberFormat="1" applyFont="1" applyFill="1" applyBorder="1" applyAlignment="1">
      <alignment horizontal="right" vertical="center" wrapText="1"/>
    </xf>
    <xf numFmtId="4" fontId="40" fillId="34" borderId="11" xfId="0" applyNumberFormat="1" applyFont="1" applyFill="1" applyBorder="1" applyAlignment="1">
      <alignment vertical="center" wrapText="1"/>
    </xf>
    <xf numFmtId="0" fontId="41" fillId="33" borderId="0" xfId="0" applyFont="1" applyFill="1" applyAlignment="1">
      <alignment horizontal="left" vertical="center" wrapText="1"/>
    </xf>
    <xf numFmtId="4" fontId="41" fillId="34" borderId="0" xfId="0" applyNumberFormat="1" applyFont="1" applyFill="1" applyAlignment="1">
      <alignment horizontal="right" vertical="center" wrapText="1"/>
    </xf>
    <xf numFmtId="4" fontId="38" fillId="34" borderId="0" xfId="0" applyNumberFormat="1" applyFont="1" applyFill="1" applyAlignment="1">
      <alignment horizontal="right" vertical="center" wrapText="1"/>
    </xf>
    <xf numFmtId="0" fontId="37" fillId="34" borderId="0" xfId="0" applyFont="1" applyFill="1" applyAlignment="1">
      <alignment vertical="center"/>
    </xf>
    <xf numFmtId="0" fontId="37" fillId="34" borderId="0" xfId="0" applyFont="1" applyFill="1" applyAlignment="1">
      <alignment horizontal="left" vertical="center"/>
    </xf>
    <xf numFmtId="0" fontId="37" fillId="34" borderId="0" xfId="0" applyFont="1" applyFill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44" fillId="0" borderId="0" xfId="0" applyFont="1" applyAlignment="1">
      <alignment horizontal="center" vertical="center" wrapText="1"/>
    </xf>
    <xf numFmtId="49" fontId="37" fillId="34" borderId="0" xfId="0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9" fillId="35" borderId="15" xfId="0" applyFont="1" applyFill="1" applyBorder="1" applyAlignment="1">
      <alignment horizontal="center" vertical="center" wrapText="1"/>
    </xf>
    <xf numFmtId="0" fontId="33" fillId="38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50" fillId="34" borderId="15" xfId="0" applyFont="1" applyFill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/>
    </xf>
    <xf numFmtId="0" fontId="52" fillId="0" borderId="21" xfId="0" applyFont="1" applyBorder="1" applyAlignment="1">
      <alignment horizontal="center" vertical="center"/>
    </xf>
    <xf numFmtId="0" fontId="39" fillId="37" borderId="20" xfId="0" applyFont="1" applyFill="1" applyBorder="1" applyAlignment="1">
      <alignment horizontal="left" vertical="center"/>
    </xf>
    <xf numFmtId="0" fontId="39" fillId="34" borderId="15" xfId="0" applyFont="1" applyFill="1" applyBorder="1" applyAlignment="1">
      <alignment horizontal="center" vertical="center" wrapText="1"/>
    </xf>
    <xf numFmtId="0" fontId="40" fillId="37" borderId="10" xfId="0" applyFont="1" applyFill="1" applyBorder="1" applyAlignment="1">
      <alignment vertical="center"/>
    </xf>
    <xf numFmtId="0" fontId="40" fillId="34" borderId="11" xfId="0" applyFont="1" applyFill="1" applyBorder="1" applyAlignment="1">
      <alignment horizontal="left" vertical="center" wrapText="1"/>
    </xf>
    <xf numFmtId="0" fontId="37" fillId="34" borderId="11" xfId="0" applyFont="1" applyFill="1" applyBorder="1" applyAlignment="1">
      <alignment horizontal="left" vertical="center" wrapText="1"/>
    </xf>
    <xf numFmtId="2" fontId="0" fillId="0" borderId="0" xfId="0" applyNumberFormat="1" applyAlignment="1">
      <alignment vertical="center"/>
    </xf>
    <xf numFmtId="2" fontId="45" fillId="0" borderId="19" xfId="0" applyNumberFormat="1" applyFont="1" applyBorder="1" applyAlignment="1">
      <alignment horizontal="center" vertical="center"/>
    </xf>
    <xf numFmtId="2" fontId="52" fillId="0" borderId="21" xfId="0" applyNumberFormat="1" applyFont="1" applyBorder="1" applyAlignment="1">
      <alignment horizontal="center" vertical="center"/>
    </xf>
    <xf numFmtId="0" fontId="31" fillId="38" borderId="28" xfId="0" applyFont="1" applyFill="1" applyBorder="1" applyAlignment="1">
      <alignment horizontal="center" vertical="center" wrapText="1"/>
    </xf>
    <xf numFmtId="0" fontId="31" fillId="38" borderId="18" xfId="0" applyFont="1" applyFill="1" applyBorder="1" applyAlignment="1">
      <alignment horizontal="center" vertical="center" wrapText="1"/>
    </xf>
    <xf numFmtId="0" fontId="31" fillId="38" borderId="15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1" fillId="36" borderId="29" xfId="0" applyFont="1" applyFill="1" applyBorder="1" applyAlignment="1">
      <alignment horizontal="center" vertical="center" wrapText="1"/>
    </xf>
    <xf numFmtId="0" fontId="33" fillId="34" borderId="29" xfId="0" applyFont="1" applyFill="1" applyBorder="1" applyAlignment="1">
      <alignment horizontal="center" wrapText="1"/>
    </xf>
    <xf numFmtId="0" fontId="34" fillId="34" borderId="29" xfId="0" applyFont="1" applyFill="1" applyBorder="1" applyAlignment="1">
      <alignment horizontal="center" vertical="center" wrapText="1"/>
    </xf>
    <xf numFmtId="0" fontId="34" fillId="34" borderId="29" xfId="0" quotePrefix="1" applyFont="1" applyFill="1" applyBorder="1" applyAlignment="1">
      <alignment horizontal="center" vertical="center"/>
    </xf>
    <xf numFmtId="0" fontId="33" fillId="34" borderId="29" xfId="0" applyFont="1" applyFill="1" applyBorder="1" applyAlignment="1">
      <alignment horizontal="center" vertical="center"/>
    </xf>
    <xf numFmtId="0" fontId="34" fillId="34" borderId="30" xfId="0" applyFont="1" applyFill="1" applyBorder="1" applyAlignment="1">
      <alignment horizontal="center" vertical="center" wrapText="1"/>
    </xf>
    <xf numFmtId="0" fontId="34" fillId="34" borderId="24" xfId="0" applyFont="1" applyFill="1" applyBorder="1" applyAlignment="1">
      <alignment vertical="center" wrapText="1"/>
    </xf>
    <xf numFmtId="0" fontId="33" fillId="34" borderId="29" xfId="0" applyFont="1" applyFill="1" applyBorder="1" applyAlignment="1">
      <alignment horizontal="center" vertical="center" wrapText="1"/>
    </xf>
    <xf numFmtId="0" fontId="34" fillId="34" borderId="30" xfId="0" quotePrefix="1" applyFont="1" applyFill="1" applyBorder="1" applyAlignment="1">
      <alignment horizontal="center" vertical="center"/>
    </xf>
    <xf numFmtId="0" fontId="34" fillId="34" borderId="24" xfId="0" quotePrefix="1" applyFont="1" applyFill="1" applyBorder="1" applyAlignment="1">
      <alignment horizontal="left" vertical="center"/>
    </xf>
    <xf numFmtId="4" fontId="31" fillId="36" borderId="14" xfId="0" applyNumberFormat="1" applyFont="1" applyFill="1" applyBorder="1" applyAlignment="1">
      <alignment horizontal="center" vertical="center" wrapText="1"/>
    </xf>
    <xf numFmtId="4" fontId="39" fillId="38" borderId="13" xfId="0" quotePrefix="1" applyNumberFormat="1" applyFont="1" applyFill="1" applyBorder="1" applyAlignment="1">
      <alignment horizontal="center"/>
    </xf>
    <xf numFmtId="4" fontId="39" fillId="38" borderId="11" xfId="0" applyNumberFormat="1" applyFont="1" applyFill="1" applyBorder="1" applyAlignment="1">
      <alignment horizontal="center" wrapText="1"/>
    </xf>
    <xf numFmtId="4" fontId="50" fillId="37" borderId="27" xfId="0" quotePrefix="1" applyNumberFormat="1" applyFont="1" applyFill="1" applyBorder="1" applyAlignment="1">
      <alignment horizontal="center"/>
    </xf>
    <xf numFmtId="4" fontId="50" fillId="37" borderId="24" xfId="0" quotePrefix="1" applyNumberFormat="1" applyFont="1" applyFill="1" applyBorder="1" applyAlignment="1">
      <alignment horizontal="center"/>
    </xf>
    <xf numFmtId="4" fontId="39" fillId="38" borderId="13" xfId="0" quotePrefix="1" applyNumberFormat="1" applyFont="1" applyFill="1" applyBorder="1" applyAlignment="1">
      <alignment horizontal="center" vertical="center"/>
    </xf>
    <xf numFmtId="4" fontId="39" fillId="37" borderId="13" xfId="0" quotePrefix="1" applyNumberFormat="1" applyFont="1" applyFill="1" applyBorder="1" applyAlignment="1">
      <alignment horizontal="center" vertical="center"/>
    </xf>
    <xf numFmtId="4" fontId="39" fillId="37" borderId="11" xfId="0" quotePrefix="1" applyNumberFormat="1" applyFont="1" applyFill="1" applyBorder="1" applyAlignment="1">
      <alignment horizontal="center" vertical="center"/>
    </xf>
    <xf numFmtId="4" fontId="39" fillId="37" borderId="27" xfId="0" quotePrefix="1" applyNumberFormat="1" applyFont="1" applyFill="1" applyBorder="1" applyAlignment="1">
      <alignment horizontal="center" vertical="center"/>
    </xf>
    <xf numFmtId="4" fontId="39" fillId="37" borderId="24" xfId="0" quotePrefix="1" applyNumberFormat="1" applyFont="1" applyFill="1" applyBorder="1" applyAlignment="1">
      <alignment horizontal="center" vertical="center"/>
    </xf>
    <xf numFmtId="4" fontId="50" fillId="0" borderId="11" xfId="0" applyNumberFormat="1" applyFont="1" applyBorder="1" applyAlignment="1">
      <alignment horizontal="center" vertical="center"/>
    </xf>
    <xf numFmtId="4" fontId="50" fillId="37" borderId="11" xfId="0" applyNumberFormat="1" applyFont="1" applyFill="1" applyBorder="1" applyAlignment="1">
      <alignment horizontal="center" vertical="center"/>
    </xf>
    <xf numFmtId="4" fontId="50" fillId="37" borderId="24" xfId="0" applyNumberFormat="1" applyFont="1" applyFill="1" applyBorder="1" applyAlignment="1">
      <alignment horizontal="center" vertical="center"/>
    </xf>
    <xf numFmtId="0" fontId="31" fillId="38" borderId="31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" fontId="31" fillId="36" borderId="10" xfId="0" applyNumberFormat="1" applyFont="1" applyFill="1" applyBorder="1" applyAlignment="1">
      <alignment horizontal="center" vertical="center" wrapText="1"/>
    </xf>
    <xf numFmtId="4" fontId="28" fillId="34" borderId="14" xfId="0" applyNumberFormat="1" applyFont="1" applyFill="1" applyBorder="1" applyAlignment="1">
      <alignment horizontal="center" vertical="center"/>
    </xf>
    <xf numFmtId="4" fontId="28" fillId="34" borderId="10" xfId="0" applyNumberFormat="1" applyFont="1" applyFill="1" applyBorder="1" applyAlignment="1">
      <alignment horizontal="center" vertical="center"/>
    </xf>
    <xf numFmtId="4" fontId="28" fillId="34" borderId="11" xfId="0" applyNumberFormat="1" applyFont="1" applyFill="1" applyBorder="1" applyAlignment="1">
      <alignment horizontal="center" vertical="center"/>
    </xf>
    <xf numFmtId="4" fontId="28" fillId="34" borderId="13" xfId="0" applyNumberFormat="1" applyFont="1" applyFill="1" applyBorder="1" applyAlignment="1">
      <alignment horizontal="center" vertical="center"/>
    </xf>
    <xf numFmtId="4" fontId="28" fillId="34" borderId="24" xfId="0" applyNumberFormat="1" applyFont="1" applyFill="1" applyBorder="1" applyAlignment="1">
      <alignment horizontal="center" vertical="center"/>
    </xf>
    <xf numFmtId="4" fontId="28" fillId="34" borderId="23" xfId="0" applyNumberFormat="1" applyFont="1" applyFill="1" applyBorder="1" applyAlignment="1">
      <alignment horizontal="center" vertical="center"/>
    </xf>
    <xf numFmtId="4" fontId="31" fillId="34" borderId="14" xfId="0" applyNumberFormat="1" applyFont="1" applyFill="1" applyBorder="1" applyAlignment="1">
      <alignment horizontal="center" vertical="center"/>
    </xf>
    <xf numFmtId="0" fontId="54" fillId="38" borderId="19" xfId="0" applyFont="1" applyFill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2" fontId="56" fillId="39" borderId="21" xfId="0" applyNumberFormat="1" applyFont="1" applyFill="1" applyBorder="1" applyAlignment="1">
      <alignment horizontal="center" vertical="center"/>
    </xf>
    <xf numFmtId="2" fontId="56" fillId="0" borderId="21" xfId="0" applyNumberFormat="1" applyFont="1" applyBorder="1" applyAlignment="1">
      <alignment horizontal="center" vertical="center"/>
    </xf>
    <xf numFmtId="2" fontId="55" fillId="0" borderId="21" xfId="0" applyNumberFormat="1" applyFont="1" applyBorder="1" applyAlignment="1">
      <alignment horizontal="center" vertical="center"/>
    </xf>
    <xf numFmtId="2" fontId="55" fillId="0" borderId="25" xfId="0" applyNumberFormat="1" applyFont="1" applyBorder="1" applyAlignment="1">
      <alignment horizontal="center" vertical="center"/>
    </xf>
    <xf numFmtId="4" fontId="31" fillId="36" borderId="14" xfId="0" applyNumberFormat="1" applyFont="1" applyFill="1" applyBorder="1" applyAlignment="1">
      <alignment horizontal="center" vertical="center"/>
    </xf>
    <xf numFmtId="3" fontId="28" fillId="34" borderId="11" xfId="0" applyNumberFormat="1" applyFont="1" applyFill="1" applyBorder="1" applyAlignment="1">
      <alignment horizontal="center" vertical="center"/>
    </xf>
    <xf numFmtId="4" fontId="28" fillId="34" borderId="11" xfId="0" applyNumberFormat="1" applyFont="1" applyFill="1" applyBorder="1" applyAlignment="1">
      <alignment horizontal="center" vertical="center" wrapText="1"/>
    </xf>
    <xf numFmtId="4" fontId="31" fillId="36" borderId="11" xfId="0" applyNumberFormat="1" applyFont="1" applyFill="1" applyBorder="1" applyAlignment="1">
      <alignment horizontal="center" vertical="center" wrapText="1"/>
    </xf>
    <xf numFmtId="4" fontId="31" fillId="34" borderId="11" xfId="0" applyNumberFormat="1" applyFont="1" applyFill="1" applyBorder="1" applyAlignment="1">
      <alignment horizontal="center" vertical="center"/>
    </xf>
    <xf numFmtId="4" fontId="28" fillId="34" borderId="24" xfId="0" applyNumberFormat="1" applyFont="1" applyFill="1" applyBorder="1" applyAlignment="1">
      <alignment horizontal="center" vertical="center" wrapText="1"/>
    </xf>
    <xf numFmtId="2" fontId="53" fillId="37" borderId="21" xfId="0" applyNumberFormat="1" applyFont="1" applyFill="1" applyBorder="1" applyAlignment="1">
      <alignment horizontal="center" vertical="center" wrapText="1"/>
    </xf>
    <xf numFmtId="2" fontId="53" fillId="0" borderId="21" xfId="0" applyNumberFormat="1" applyFont="1" applyBorder="1" applyAlignment="1">
      <alignment horizontal="center" vertical="center" wrapText="1"/>
    </xf>
    <xf numFmtId="2" fontId="53" fillId="37" borderId="25" xfId="0" applyNumberFormat="1" applyFont="1" applyFill="1" applyBorder="1" applyAlignment="1">
      <alignment horizontal="center" vertical="center" wrapText="1"/>
    </xf>
    <xf numFmtId="4" fontId="53" fillId="38" borderId="21" xfId="0" applyNumberFormat="1" applyFont="1" applyFill="1" applyBorder="1" applyAlignment="1">
      <alignment horizontal="center" vertical="center"/>
    </xf>
    <xf numFmtId="4" fontId="53" fillId="37" borderId="21" xfId="0" applyNumberFormat="1" applyFont="1" applyFill="1" applyBorder="1" applyAlignment="1">
      <alignment horizontal="center" vertical="center" wrapText="1"/>
    </xf>
    <xf numFmtId="4" fontId="53" fillId="37" borderId="25" xfId="0" applyNumberFormat="1" applyFont="1" applyFill="1" applyBorder="1" applyAlignment="1">
      <alignment horizontal="center" vertical="center"/>
    </xf>
    <xf numFmtId="0" fontId="45" fillId="38" borderId="28" xfId="0" applyFont="1" applyFill="1" applyBorder="1" applyAlignment="1">
      <alignment horizontal="center" vertical="center"/>
    </xf>
    <xf numFmtId="0" fontId="38" fillId="38" borderId="15" xfId="0" applyFont="1" applyFill="1" applyBorder="1" applyAlignment="1">
      <alignment horizontal="center" vertical="center" wrapText="1"/>
    </xf>
    <xf numFmtId="0" fontId="46" fillId="34" borderId="32" xfId="0" applyFont="1" applyFill="1" applyBorder="1" applyAlignment="1">
      <alignment horizontal="left" vertical="center"/>
    </xf>
    <xf numFmtId="0" fontId="25" fillId="0" borderId="21" xfId="0" applyFont="1" applyBorder="1" applyAlignment="1">
      <alignment vertical="center"/>
    </xf>
    <xf numFmtId="0" fontId="43" fillId="34" borderId="29" xfId="0" applyFont="1" applyFill="1" applyBorder="1" applyAlignment="1">
      <alignment vertical="center"/>
    </xf>
    <xf numFmtId="0" fontId="25" fillId="34" borderId="21" xfId="0" applyFont="1" applyFill="1" applyBorder="1" applyAlignment="1">
      <alignment vertical="center"/>
    </xf>
    <xf numFmtId="0" fontId="45" fillId="36" borderId="29" xfId="0" applyFont="1" applyFill="1" applyBorder="1" applyAlignment="1">
      <alignment vertical="center"/>
    </xf>
    <xf numFmtId="0" fontId="39" fillId="34" borderId="29" xfId="0" applyFont="1" applyFill="1" applyBorder="1" applyAlignment="1">
      <alignment vertical="center"/>
    </xf>
    <xf numFmtId="0" fontId="37" fillId="34" borderId="29" xfId="0" applyFont="1" applyFill="1" applyBorder="1" applyAlignment="1">
      <alignment vertical="center"/>
    </xf>
    <xf numFmtId="0" fontId="37" fillId="34" borderId="20" xfId="0" applyFont="1" applyFill="1" applyBorder="1" applyAlignment="1">
      <alignment vertical="center"/>
    </xf>
    <xf numFmtId="0" fontId="45" fillId="34" borderId="29" xfId="0" applyFont="1" applyFill="1" applyBorder="1" applyAlignment="1">
      <alignment vertical="center"/>
    </xf>
    <xf numFmtId="0" fontId="25" fillId="0" borderId="21" xfId="0" applyFont="1" applyBorder="1" applyAlignment="1">
      <alignment horizontal="left" vertical="center"/>
    </xf>
    <xf numFmtId="0" fontId="45" fillId="34" borderId="29" xfId="0" applyFont="1" applyFill="1" applyBorder="1" applyAlignment="1">
      <alignment vertical="center" wrapText="1"/>
    </xf>
    <xf numFmtId="0" fontId="37" fillId="0" borderId="30" xfId="0" applyFont="1" applyBorder="1" applyAlignment="1">
      <alignment vertical="center"/>
    </xf>
    <xf numFmtId="0" fontId="41" fillId="33" borderId="24" xfId="0" applyFont="1" applyFill="1" applyBorder="1" applyAlignment="1">
      <alignment horizontal="left" vertical="center" wrapText="1"/>
    </xf>
    <xf numFmtId="4" fontId="40" fillId="34" borderId="24" xfId="0" applyNumberFormat="1" applyFont="1" applyFill="1" applyBorder="1" applyAlignment="1">
      <alignment horizontal="right" vertical="center" wrapText="1"/>
    </xf>
    <xf numFmtId="0" fontId="25" fillId="0" borderId="25" xfId="0" applyFont="1" applyBorder="1" applyAlignment="1">
      <alignment vertical="center"/>
    </xf>
    <xf numFmtId="0" fontId="59" fillId="38" borderId="19" xfId="0" applyFont="1" applyFill="1" applyBorder="1" applyAlignment="1">
      <alignment horizontal="center" vertical="center"/>
    </xf>
    <xf numFmtId="0" fontId="53" fillId="38" borderId="32" xfId="0" applyFont="1" applyFill="1" applyBorder="1" applyAlignment="1">
      <alignment horizontal="center" vertical="center"/>
    </xf>
    <xf numFmtId="0" fontId="55" fillId="38" borderId="12" xfId="0" applyFont="1" applyFill="1" applyBorder="1" applyAlignment="1">
      <alignment horizontal="center" vertical="center" wrapText="1"/>
    </xf>
    <xf numFmtId="0" fontId="60" fillId="38" borderId="12" xfId="0" applyFont="1" applyFill="1" applyBorder="1" applyAlignment="1">
      <alignment horizontal="center" vertical="center" wrapText="1"/>
    </xf>
    <xf numFmtId="0" fontId="61" fillId="38" borderId="12" xfId="0" applyFont="1" applyFill="1" applyBorder="1" applyAlignment="1">
      <alignment horizontal="center" vertical="center" wrapText="1"/>
    </xf>
    <xf numFmtId="0" fontId="60" fillId="38" borderId="33" xfId="0" applyFont="1" applyFill="1" applyBorder="1" applyAlignment="1">
      <alignment horizontal="center" vertical="center"/>
    </xf>
    <xf numFmtId="2" fontId="59" fillId="0" borderId="21" xfId="0" applyNumberFormat="1" applyFont="1" applyBorder="1" applyAlignment="1">
      <alignment horizontal="center" vertical="center"/>
    </xf>
    <xf numFmtId="2" fontId="59" fillId="39" borderId="21" xfId="0" applyNumberFormat="1" applyFont="1" applyFill="1" applyBorder="1" applyAlignment="1">
      <alignment horizontal="center" vertical="center"/>
    </xf>
    <xf numFmtId="2" fontId="60" fillId="0" borderId="21" xfId="0" applyNumberFormat="1" applyFont="1" applyBorder="1" applyAlignment="1">
      <alignment horizontal="center" vertical="center"/>
    </xf>
    <xf numFmtId="0" fontId="40" fillId="34" borderId="11" xfId="0" applyFont="1" applyFill="1" applyBorder="1" applyAlignment="1">
      <alignment vertical="center" wrapText="1"/>
    </xf>
    <xf numFmtId="0" fontId="53" fillId="0" borderId="21" xfId="0" applyFont="1" applyBorder="1" applyAlignment="1">
      <alignment horizontal="center" vertical="center"/>
    </xf>
    <xf numFmtId="0" fontId="33" fillId="36" borderId="29" xfId="0" applyFont="1" applyFill="1" applyBorder="1" applyAlignment="1">
      <alignment horizontal="center" vertical="center" wrapText="1"/>
    </xf>
    <xf numFmtId="2" fontId="58" fillId="36" borderId="21" xfId="0" applyNumberFormat="1" applyFont="1" applyFill="1" applyBorder="1" applyAlignment="1">
      <alignment horizontal="center" vertical="center"/>
    </xf>
    <xf numFmtId="2" fontId="53" fillId="0" borderId="21" xfId="0" applyNumberFormat="1" applyFont="1" applyBorder="1" applyAlignment="1">
      <alignment horizontal="center" vertical="center"/>
    </xf>
    <xf numFmtId="0" fontId="33" fillId="36" borderId="29" xfId="0" applyFont="1" applyFill="1" applyBorder="1" applyAlignment="1">
      <alignment horizontal="center"/>
    </xf>
    <xf numFmtId="0" fontId="33" fillId="34" borderId="30" xfId="0" applyFont="1" applyFill="1" applyBorder="1" applyAlignment="1">
      <alignment horizontal="center" vertical="center" wrapText="1"/>
    </xf>
    <xf numFmtId="0" fontId="34" fillId="34" borderId="26" xfId="0" applyFont="1" applyFill="1" applyBorder="1" applyAlignment="1">
      <alignment horizontal="left" vertical="center" wrapText="1"/>
    </xf>
    <xf numFmtId="3" fontId="28" fillId="34" borderId="24" xfId="0" applyNumberFormat="1" applyFont="1" applyFill="1" applyBorder="1" applyAlignment="1">
      <alignment horizontal="right"/>
    </xf>
    <xf numFmtId="0" fontId="0" fillId="0" borderId="25" xfId="0" applyBorder="1"/>
    <xf numFmtId="4" fontId="0" fillId="0" borderId="0" xfId="0" applyNumberFormat="1" applyAlignment="1">
      <alignment vertical="center"/>
    </xf>
    <xf numFmtId="0" fontId="4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2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39" fillId="0" borderId="20" xfId="0" quotePrefix="1" applyFont="1" applyBorder="1" applyAlignment="1">
      <alignment horizontal="left" vertical="center"/>
    </xf>
    <xf numFmtId="0" fontId="40" fillId="0" borderId="10" xfId="0" applyFont="1" applyBorder="1" applyAlignment="1">
      <alignment vertical="center"/>
    </xf>
    <xf numFmtId="0" fontId="50" fillId="0" borderId="16" xfId="0" quotePrefix="1" applyFont="1" applyBorder="1" applyAlignment="1">
      <alignment horizontal="center" vertical="center" wrapText="1"/>
    </xf>
    <xf numFmtId="0" fontId="50" fillId="0" borderId="17" xfId="0" quotePrefix="1" applyFont="1" applyBorder="1" applyAlignment="1">
      <alignment horizontal="center" vertical="center" wrapText="1"/>
    </xf>
    <xf numFmtId="0" fontId="50" fillId="0" borderId="18" xfId="0" quotePrefix="1" applyFont="1" applyBorder="1" applyAlignment="1">
      <alignment horizontal="center" vertical="center" wrapText="1"/>
    </xf>
    <xf numFmtId="0" fontId="32" fillId="0" borderId="20" xfId="0" quotePrefix="1" applyFont="1" applyBorder="1" applyAlignment="1">
      <alignment horizontal="center" wrapText="1"/>
    </xf>
    <xf numFmtId="0" fontId="32" fillId="0" borderId="10" xfId="0" quotePrefix="1" applyFont="1" applyBorder="1" applyAlignment="1">
      <alignment horizontal="center" wrapText="1"/>
    </xf>
    <xf numFmtId="0" fontId="32" fillId="0" borderId="14" xfId="0" quotePrefix="1" applyFont="1" applyBorder="1" applyAlignment="1">
      <alignment horizontal="center" wrapText="1"/>
    </xf>
    <xf numFmtId="0" fontId="39" fillId="38" borderId="20" xfId="0" applyFont="1" applyFill="1" applyBorder="1" applyAlignment="1">
      <alignment horizontal="left" vertical="center" wrapText="1"/>
    </xf>
    <xf numFmtId="0" fontId="39" fillId="38" borderId="10" xfId="0" applyFont="1" applyFill="1" applyBorder="1" applyAlignment="1">
      <alignment horizontal="left" vertical="center" wrapText="1"/>
    </xf>
    <xf numFmtId="0" fontId="39" fillId="38" borderId="14" xfId="0" applyFont="1" applyFill="1" applyBorder="1" applyAlignment="1">
      <alignment horizontal="left" vertical="center" wrapText="1"/>
    </xf>
    <xf numFmtId="0" fontId="39" fillId="37" borderId="20" xfId="0" quotePrefix="1" applyFont="1" applyFill="1" applyBorder="1" applyAlignment="1">
      <alignment horizontal="left" vertical="center" wrapText="1"/>
    </xf>
    <xf numFmtId="0" fontId="40" fillId="37" borderId="10" xfId="0" applyFont="1" applyFill="1" applyBorder="1" applyAlignment="1">
      <alignment vertical="center" wrapText="1"/>
    </xf>
    <xf numFmtId="0" fontId="39" fillId="0" borderId="20" xfId="0" quotePrefix="1" applyFont="1" applyBorder="1" applyAlignment="1">
      <alignment horizontal="left" vertical="center" wrapText="1"/>
    </xf>
    <xf numFmtId="0" fontId="40" fillId="0" borderId="10" xfId="0" applyFont="1" applyBorder="1" applyAlignment="1">
      <alignment vertical="center" wrapText="1"/>
    </xf>
    <xf numFmtId="0" fontId="39" fillId="37" borderId="22" xfId="0" quotePrefix="1" applyFont="1" applyFill="1" applyBorder="1" applyAlignment="1">
      <alignment horizontal="left" vertical="center" wrapText="1"/>
    </xf>
    <xf numFmtId="0" fontId="40" fillId="37" borderId="23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34" borderId="0" xfId="0" applyFill="1" applyAlignment="1">
      <alignment wrapText="1"/>
    </xf>
    <xf numFmtId="0" fontId="0" fillId="0" borderId="0" xfId="0" applyAlignment="1">
      <alignment wrapText="1"/>
    </xf>
    <xf numFmtId="0" fontId="39" fillId="37" borderId="22" xfId="0" applyFont="1" applyFill="1" applyBorder="1" applyAlignment="1">
      <alignment horizontal="left" vertical="center" wrapText="1"/>
    </xf>
    <xf numFmtId="0" fontId="39" fillId="37" borderId="23" xfId="0" applyFont="1" applyFill="1" applyBorder="1" applyAlignment="1">
      <alignment horizontal="left" vertical="center" wrapText="1"/>
    </xf>
    <xf numFmtId="0" fontId="39" fillId="37" borderId="26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7" fillId="34" borderId="0" xfId="0" applyFont="1" applyFill="1" applyAlignment="1">
      <alignment horizontal="justify" vertical="center" wrapText="1"/>
    </xf>
    <xf numFmtId="0" fontId="37" fillId="0" borderId="0" xfId="0" applyFont="1"/>
    <xf numFmtId="0" fontId="0" fillId="0" borderId="0" xfId="0"/>
    <xf numFmtId="0" fontId="35" fillId="35" borderId="0" xfId="0" applyFont="1" applyFill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20" xfId="0" applyFont="1" applyBorder="1" applyAlignment="1">
      <alignment horizontal="left" vertical="center" wrapText="1"/>
    </xf>
    <xf numFmtId="0" fontId="39" fillId="37" borderId="20" xfId="0" applyFont="1" applyFill="1" applyBorder="1" applyAlignment="1">
      <alignment horizontal="left" vertical="center" wrapText="1"/>
    </xf>
    <xf numFmtId="0" fontId="40" fillId="37" borderId="10" xfId="0" applyFont="1" applyFill="1" applyBorder="1" applyAlignment="1">
      <alignment vertical="center"/>
    </xf>
    <xf numFmtId="0" fontId="39" fillId="34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37" fillId="0" borderId="0" xfId="0" applyFont="1" applyAlignment="1">
      <alignment horizontal="justify" vertical="center" wrapText="1"/>
    </xf>
    <xf numFmtId="0" fontId="37" fillId="0" borderId="0" xfId="0" applyFon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7" fillId="34" borderId="0" xfId="0" applyFont="1" applyFill="1" applyAlignment="1">
      <alignment horizontal="center" vertical="center"/>
    </xf>
    <xf numFmtId="0" fontId="40" fillId="34" borderId="11" xfId="0" applyFont="1" applyFill="1" applyBorder="1" applyAlignment="1">
      <alignment horizontal="left" vertical="center" wrapText="1"/>
    </xf>
    <xf numFmtId="0" fontId="37" fillId="34" borderId="11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37" fillId="0" borderId="10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41" fillId="34" borderId="13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vertical="center" wrapText="1"/>
    </xf>
    <xf numFmtId="0" fontId="37" fillId="0" borderId="14" xfId="0" applyFont="1" applyBorder="1" applyAlignment="1">
      <alignment vertical="center" wrapText="1"/>
    </xf>
    <xf numFmtId="0" fontId="0" fillId="34" borderId="0" xfId="0" applyFill="1" applyAlignment="1">
      <alignment horizontal="center" vertical="center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Euro" xfId="42" xr:uid="{3C2C4142-BCBD-427C-9B0B-ADE25197AA64}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topLeftCell="A4" zoomScaleNormal="100" zoomScaleSheetLayoutView="110" workbookViewId="0">
      <selection activeCell="A20" sqref="A20:E20"/>
    </sheetView>
  </sheetViews>
  <sheetFormatPr defaultColWidth="9.109375" defaultRowHeight="14.4" x14ac:dyDescent="0.3"/>
  <cols>
    <col min="1" max="1" width="28.109375" style="2" customWidth="1"/>
    <col min="2" max="2" width="19" style="3" bestFit="1" customWidth="1"/>
    <col min="3" max="5" width="9.109375" style="1"/>
    <col min="6" max="6" width="54.33203125" style="1" customWidth="1"/>
    <col min="7" max="7" width="9.109375" style="1"/>
    <col min="8" max="8" width="10.6640625" style="1" bestFit="1" customWidth="1"/>
    <col min="9" max="9" width="14.44140625" style="1" bestFit="1" customWidth="1"/>
    <col min="10" max="16384" width="9.109375" style="1"/>
  </cols>
  <sheetData>
    <row r="1" spans="1:10" s="4" customFormat="1" ht="15.6" x14ac:dyDescent="0.3">
      <c r="A1" s="82" t="s">
        <v>1</v>
      </c>
      <c r="B1" s="51"/>
      <c r="C1" s="52"/>
      <c r="D1" s="52"/>
      <c r="E1" s="52"/>
      <c r="F1" s="52"/>
    </row>
    <row r="2" spans="1:10" s="4" customFormat="1" ht="15.6" x14ac:dyDescent="0.3">
      <c r="A2" s="82" t="s">
        <v>2</v>
      </c>
      <c r="B2" s="51"/>
      <c r="C2" s="52"/>
      <c r="D2" s="194"/>
      <c r="E2" s="195"/>
      <c r="F2" s="52"/>
    </row>
    <row r="3" spans="1:10" s="4" customFormat="1" ht="41.4" x14ac:dyDescent="0.3">
      <c r="A3" s="82" t="s">
        <v>3</v>
      </c>
      <c r="B3" s="51"/>
      <c r="C3" s="52"/>
      <c r="D3" s="52"/>
      <c r="E3" s="52"/>
      <c r="F3" s="52"/>
    </row>
    <row r="4" spans="1:10" s="4" customFormat="1" ht="15.6" x14ac:dyDescent="0.3">
      <c r="A4" s="50"/>
      <c r="B4" s="51"/>
      <c r="C4" s="52"/>
      <c r="D4" s="52"/>
      <c r="E4" s="52"/>
      <c r="F4" s="52"/>
    </row>
    <row r="5" spans="1:10" s="4" customFormat="1" ht="15.6" x14ac:dyDescent="0.3">
      <c r="A5" s="53"/>
      <c r="B5" s="51"/>
      <c r="C5" s="52"/>
      <c r="D5" s="52"/>
      <c r="E5" s="52"/>
      <c r="F5" s="52"/>
    </row>
    <row r="6" spans="1:10" s="4" customFormat="1" ht="15.6" x14ac:dyDescent="0.3">
      <c r="A6" s="54" t="s">
        <v>4</v>
      </c>
      <c r="B6" s="55">
        <v>38245</v>
      </c>
      <c r="C6" s="56"/>
      <c r="D6" s="52"/>
      <c r="E6" s="52"/>
      <c r="F6" s="52"/>
    </row>
    <row r="7" spans="1:10" s="4" customFormat="1" ht="15.6" x14ac:dyDescent="0.3">
      <c r="A7" s="54" t="s">
        <v>5</v>
      </c>
      <c r="B7" s="55" t="s">
        <v>8</v>
      </c>
      <c r="C7" s="56"/>
      <c r="D7" s="52"/>
      <c r="E7" s="52"/>
      <c r="F7" s="52"/>
    </row>
    <row r="8" spans="1:10" s="4" customFormat="1" ht="15.6" x14ac:dyDescent="0.3">
      <c r="A8" s="54" t="s">
        <v>6</v>
      </c>
      <c r="B8" s="55" t="s">
        <v>9</v>
      </c>
      <c r="C8" s="56"/>
      <c r="D8" s="52"/>
      <c r="E8" s="52"/>
      <c r="F8" s="52"/>
    </row>
    <row r="9" spans="1:10" s="4" customFormat="1" ht="15.6" x14ac:dyDescent="0.3">
      <c r="A9" s="54" t="s">
        <v>7</v>
      </c>
      <c r="B9" s="55" t="s">
        <v>10</v>
      </c>
      <c r="C9" s="56"/>
      <c r="D9" s="52"/>
      <c r="E9" s="52"/>
      <c r="F9" s="52"/>
    </row>
    <row r="10" spans="1:10" s="4" customFormat="1" ht="15.6" x14ac:dyDescent="0.3">
      <c r="A10" s="54" t="s">
        <v>12</v>
      </c>
      <c r="B10" s="81" t="s">
        <v>18</v>
      </c>
      <c r="C10" s="76"/>
      <c r="D10" s="52"/>
      <c r="E10" s="52"/>
      <c r="F10" s="52"/>
    </row>
    <row r="11" spans="1:10" s="4" customFormat="1" ht="15.6" x14ac:dyDescent="0.3">
      <c r="A11" s="53"/>
      <c r="B11" s="51"/>
      <c r="C11" s="52"/>
      <c r="D11" s="52"/>
      <c r="E11" s="52"/>
      <c r="F11" s="52"/>
    </row>
    <row r="12" spans="1:10" s="4" customFormat="1" ht="15.6" x14ac:dyDescent="0.3">
      <c r="A12" s="53"/>
      <c r="B12" s="51"/>
      <c r="C12" s="52"/>
      <c r="D12" s="52"/>
      <c r="E12" s="52"/>
      <c r="F12" s="52"/>
      <c r="J12" s="5"/>
    </row>
    <row r="13" spans="1:10" ht="15.6" x14ac:dyDescent="0.3">
      <c r="A13" s="190"/>
      <c r="B13" s="191"/>
      <c r="C13" s="191"/>
      <c r="D13" s="191"/>
      <c r="E13" s="191"/>
      <c r="F13" s="56"/>
    </row>
    <row r="14" spans="1:10" ht="15.6" x14ac:dyDescent="0.3">
      <c r="A14" s="190"/>
      <c r="B14" s="191"/>
      <c r="C14" s="191"/>
      <c r="D14" s="191"/>
      <c r="E14" s="191"/>
      <c r="F14" s="56"/>
    </row>
    <row r="15" spans="1:10" ht="15.6" x14ac:dyDescent="0.3">
      <c r="A15" s="190"/>
      <c r="B15" s="191"/>
      <c r="C15" s="191"/>
      <c r="D15" s="191"/>
      <c r="E15" s="191"/>
      <c r="F15" s="56"/>
    </row>
    <row r="16" spans="1:10" ht="17.399999999999999" x14ac:dyDescent="0.3">
      <c r="A16" s="192"/>
      <c r="B16" s="193"/>
      <c r="C16" s="193"/>
      <c r="D16" s="193"/>
      <c r="E16" s="193"/>
      <c r="F16" s="80"/>
    </row>
    <row r="17" spans="1:7" ht="17.399999999999999" x14ac:dyDescent="0.3">
      <c r="A17" s="192"/>
      <c r="B17" s="193"/>
      <c r="C17" s="193"/>
      <c r="D17" s="193"/>
      <c r="E17" s="193"/>
      <c r="F17" s="80"/>
    </row>
    <row r="18" spans="1:7" ht="17.399999999999999" x14ac:dyDescent="0.3">
      <c r="A18" s="192"/>
      <c r="B18" s="193"/>
      <c r="C18" s="193"/>
      <c r="D18" s="193"/>
      <c r="E18" s="193"/>
      <c r="F18" s="80"/>
    </row>
    <row r="19" spans="1:7" x14ac:dyDescent="0.3">
      <c r="A19" s="54"/>
      <c r="B19" s="55"/>
      <c r="C19" s="56"/>
      <c r="D19" s="56"/>
      <c r="E19" s="56"/>
      <c r="F19" s="56"/>
    </row>
    <row r="20" spans="1:7" ht="15.6" x14ac:dyDescent="0.3">
      <c r="A20" s="190" t="s">
        <v>150</v>
      </c>
      <c r="B20" s="191"/>
      <c r="C20" s="191"/>
      <c r="D20" s="191"/>
      <c r="E20" s="191"/>
      <c r="F20" s="56"/>
    </row>
    <row r="21" spans="1:7" ht="15.6" x14ac:dyDescent="0.3">
      <c r="A21" s="190" t="s">
        <v>11</v>
      </c>
      <c r="B21" s="191"/>
      <c r="C21" s="191"/>
      <c r="D21" s="191"/>
      <c r="E21" s="191"/>
      <c r="F21" s="56"/>
    </row>
    <row r="22" spans="1:7" ht="15.6" x14ac:dyDescent="0.3">
      <c r="A22" s="190" t="s">
        <v>139</v>
      </c>
      <c r="B22" s="191"/>
      <c r="C22" s="191"/>
      <c r="D22" s="191"/>
      <c r="E22" s="191"/>
      <c r="F22" s="56"/>
    </row>
    <row r="23" spans="1:7" x14ac:dyDescent="0.3">
      <c r="A23" s="54"/>
      <c r="B23" s="55"/>
      <c r="C23" s="56"/>
      <c r="D23" s="56"/>
      <c r="E23" s="56"/>
      <c r="F23" s="56"/>
    </row>
    <row r="24" spans="1:7" x14ac:dyDescent="0.3">
      <c r="A24" s="54"/>
      <c r="B24" s="55"/>
      <c r="C24" s="56"/>
      <c r="D24" s="56"/>
      <c r="E24" s="56"/>
      <c r="F24" s="56"/>
    </row>
    <row r="25" spans="1:7" x14ac:dyDescent="0.3">
      <c r="A25" s="54"/>
      <c r="B25" s="55"/>
      <c r="C25" s="56"/>
      <c r="D25" s="56"/>
      <c r="E25" s="56"/>
      <c r="F25" s="56"/>
    </row>
    <row r="26" spans="1:7" x14ac:dyDescent="0.3">
      <c r="A26" s="54"/>
      <c r="B26" s="55"/>
      <c r="C26" s="56"/>
      <c r="D26" s="56"/>
      <c r="E26" s="56"/>
      <c r="F26" s="56"/>
    </row>
    <row r="27" spans="1:7" ht="15" x14ac:dyDescent="0.3">
      <c r="A27" s="54"/>
      <c r="B27" s="50"/>
      <c r="C27" s="50"/>
      <c r="D27" s="50"/>
      <c r="E27" s="50"/>
      <c r="F27" s="50"/>
    </row>
    <row r="28" spans="1:7" x14ac:dyDescent="0.3">
      <c r="A28" s="54"/>
      <c r="B28" s="55"/>
      <c r="C28" s="56"/>
      <c r="D28" s="56"/>
      <c r="E28" s="56"/>
      <c r="F28" s="56"/>
    </row>
    <row r="29" spans="1:7" ht="15.75" customHeight="1" x14ac:dyDescent="0.3">
      <c r="G29" s="49"/>
    </row>
    <row r="40" spans="1:6" x14ac:dyDescent="0.3">
      <c r="A40" s="54" t="s">
        <v>140</v>
      </c>
    </row>
    <row r="44" spans="1:6" ht="15.6" x14ac:dyDescent="0.3">
      <c r="A44" s="191"/>
      <c r="B44" s="191"/>
      <c r="C44" s="191"/>
      <c r="D44" s="191"/>
      <c r="E44" s="191"/>
      <c r="F44" s="191"/>
    </row>
  </sheetData>
  <mergeCells count="11">
    <mergeCell ref="D2:E2"/>
    <mergeCell ref="A13:E13"/>
    <mergeCell ref="A14:E14"/>
    <mergeCell ref="A15:E15"/>
    <mergeCell ref="A20:E20"/>
    <mergeCell ref="A21:E21"/>
    <mergeCell ref="A44:F44"/>
    <mergeCell ref="A16:E16"/>
    <mergeCell ref="A17:E17"/>
    <mergeCell ref="A18:E18"/>
    <mergeCell ref="A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E169-3E83-416C-AEAE-0D55624F3BEA}">
  <sheetPr>
    <pageSetUpPr fitToPage="1"/>
  </sheetPr>
  <dimension ref="A1:I76"/>
  <sheetViews>
    <sheetView topLeftCell="A22" zoomScaleNormal="100" workbookViewId="0">
      <selection sqref="A1:I1"/>
    </sheetView>
  </sheetViews>
  <sheetFormatPr defaultColWidth="9.109375" defaultRowHeight="14.4" x14ac:dyDescent="0.3"/>
  <cols>
    <col min="1" max="1" width="5.109375" customWidth="1"/>
    <col min="2" max="2" width="56.6640625" customWidth="1"/>
    <col min="3" max="3" width="7.109375" hidden="1" customWidth="1"/>
    <col min="4" max="4" width="18.88671875" hidden="1" customWidth="1"/>
    <col min="5" max="5" width="20.109375" hidden="1" customWidth="1"/>
    <col min="6" max="6" width="20.88671875" customWidth="1"/>
    <col min="7" max="7" width="23.109375" customWidth="1"/>
    <col min="8" max="8" width="21" customWidth="1"/>
    <col min="9" max="9" width="8.88671875" customWidth="1"/>
  </cols>
  <sheetData>
    <row r="1" spans="1:9" ht="60.75" customHeight="1" x14ac:dyDescent="0.3">
      <c r="A1" s="223" t="s">
        <v>155</v>
      </c>
      <c r="B1" s="223"/>
      <c r="C1" s="223"/>
      <c r="D1" s="223"/>
      <c r="E1" s="223"/>
      <c r="F1" s="224"/>
      <c r="G1" s="224"/>
      <c r="H1" s="224"/>
      <c r="I1" s="225"/>
    </row>
    <row r="2" spans="1:9" s="1" customFormat="1" ht="15.75" customHeight="1" x14ac:dyDescent="0.3">
      <c r="A2" s="226" t="s">
        <v>149</v>
      </c>
      <c r="B2" s="226"/>
      <c r="C2" s="226"/>
      <c r="D2" s="226"/>
      <c r="E2" s="226"/>
      <c r="F2" s="227"/>
      <c r="G2" s="227"/>
      <c r="H2" s="227"/>
    </row>
    <row r="3" spans="1:9" s="1" customFormat="1" x14ac:dyDescent="0.3">
      <c r="A3" s="227"/>
      <c r="B3" s="227"/>
      <c r="C3" s="227"/>
      <c r="D3" s="227"/>
      <c r="E3" s="227"/>
      <c r="F3" s="227"/>
      <c r="G3" s="227"/>
      <c r="H3" s="227"/>
    </row>
    <row r="4" spans="1:9" s="1" customFormat="1" ht="7.5" customHeight="1" x14ac:dyDescent="0.3">
      <c r="A4" s="227"/>
      <c r="B4" s="227"/>
      <c r="C4" s="227"/>
      <c r="D4" s="227"/>
      <c r="E4" s="227"/>
      <c r="F4" s="227"/>
      <c r="G4" s="227"/>
      <c r="H4" s="227"/>
    </row>
    <row r="5" spans="1:9" s="1" customFormat="1" ht="18.75" customHeight="1" x14ac:dyDescent="0.3">
      <c r="A5" s="231" t="s">
        <v>133</v>
      </c>
      <c r="B5" s="232"/>
      <c r="C5" s="232"/>
      <c r="D5" s="232"/>
      <c r="E5" s="232"/>
      <c r="F5" s="232"/>
      <c r="G5" s="232"/>
      <c r="H5" s="232"/>
    </row>
    <row r="6" spans="1:9" s="1" customFormat="1" ht="28.5" customHeight="1" x14ac:dyDescent="0.3">
      <c r="A6" s="213" t="s">
        <v>22</v>
      </c>
      <c r="B6" s="214"/>
      <c r="C6" s="214"/>
      <c r="D6" s="214"/>
      <c r="E6" s="214"/>
      <c r="F6" s="214"/>
      <c r="G6" s="214"/>
      <c r="H6" s="214"/>
    </row>
    <row r="7" spans="1:9" s="1" customFormat="1" ht="15" customHeight="1" thickBot="1" x14ac:dyDescent="0.35">
      <c r="A7" s="27"/>
      <c r="B7" s="28"/>
      <c r="C7" s="28"/>
      <c r="D7" s="28"/>
      <c r="E7" s="25"/>
      <c r="F7" s="85"/>
      <c r="G7" s="85"/>
      <c r="H7" s="86"/>
      <c r="I7" s="86" t="s">
        <v>21</v>
      </c>
    </row>
    <row r="8" spans="1:9" s="1" customFormat="1" ht="31.5" customHeight="1" x14ac:dyDescent="0.3">
      <c r="A8" s="198" t="s">
        <v>23</v>
      </c>
      <c r="B8" s="199"/>
      <c r="C8" s="199"/>
      <c r="D8" s="199"/>
      <c r="E8" s="200"/>
      <c r="F8" s="87" t="s">
        <v>24</v>
      </c>
      <c r="G8" s="83" t="s">
        <v>141</v>
      </c>
      <c r="H8" s="87" t="s">
        <v>142</v>
      </c>
      <c r="I8" s="88" t="s">
        <v>143</v>
      </c>
    </row>
    <row r="9" spans="1:9" s="1" customFormat="1" ht="14.25" customHeight="1" x14ac:dyDescent="0.2">
      <c r="A9" s="201">
        <v>1</v>
      </c>
      <c r="B9" s="202"/>
      <c r="C9" s="202"/>
      <c r="D9" s="202"/>
      <c r="E9" s="203"/>
      <c r="F9" s="29">
        <v>2</v>
      </c>
      <c r="G9" s="29">
        <v>3</v>
      </c>
      <c r="H9" s="29">
        <v>4</v>
      </c>
      <c r="I9" s="89" t="s">
        <v>144</v>
      </c>
    </row>
    <row r="10" spans="1:9" s="6" customFormat="1" ht="20.25" customHeight="1" x14ac:dyDescent="0.3">
      <c r="A10" s="229" t="s">
        <v>19</v>
      </c>
      <c r="B10" s="208"/>
      <c r="C10" s="208"/>
      <c r="D10" s="208"/>
      <c r="E10" s="230"/>
      <c r="F10" s="123">
        <f t="shared" ref="F10:H10" si="0">F11+F12</f>
        <v>9596000</v>
      </c>
      <c r="G10" s="123">
        <f t="shared" si="0"/>
        <v>200000</v>
      </c>
      <c r="H10" s="123">
        <f t="shared" si="0"/>
        <v>9796000</v>
      </c>
      <c r="I10" s="147">
        <f t="shared" ref="I10:I16" si="1">H10/F10*100</f>
        <v>102.08420175072948</v>
      </c>
    </row>
    <row r="11" spans="1:9" s="6" customFormat="1" ht="20.25" customHeight="1" x14ac:dyDescent="0.3">
      <c r="A11" s="228" t="s">
        <v>25</v>
      </c>
      <c r="B11" s="210"/>
      <c r="C11" s="210"/>
      <c r="D11" s="210"/>
      <c r="E11" s="197"/>
      <c r="F11" s="122">
        <f>'RAČUN PRIHODA I RASHODA'!C6</f>
        <v>9544000</v>
      </c>
      <c r="G11" s="122">
        <v>0</v>
      </c>
      <c r="H11" s="122">
        <f>F11+G11</f>
        <v>9544000</v>
      </c>
      <c r="I11" s="148">
        <f t="shared" si="1"/>
        <v>100</v>
      </c>
    </row>
    <row r="12" spans="1:9" s="7" customFormat="1" ht="20.25" customHeight="1" x14ac:dyDescent="0.3">
      <c r="A12" s="196" t="s">
        <v>26</v>
      </c>
      <c r="B12" s="197"/>
      <c r="C12" s="197"/>
      <c r="D12" s="197"/>
      <c r="E12" s="197"/>
      <c r="F12" s="122">
        <f>'RAČUN PRIHODA I RASHODA'!C11</f>
        <v>52000</v>
      </c>
      <c r="G12" s="122">
        <v>200000</v>
      </c>
      <c r="H12" s="122">
        <f>F12+G12</f>
        <v>252000</v>
      </c>
      <c r="I12" s="148">
        <f t="shared" si="1"/>
        <v>484.61538461538458</v>
      </c>
    </row>
    <row r="13" spans="1:9" s="7" customFormat="1" ht="20.25" customHeight="1" x14ac:dyDescent="0.3">
      <c r="A13" s="90" t="s">
        <v>20</v>
      </c>
      <c r="B13" s="92"/>
      <c r="C13" s="92"/>
      <c r="D13" s="92"/>
      <c r="E13" s="92"/>
      <c r="F13" s="123">
        <f t="shared" ref="F13:H13" si="2">F14+F15</f>
        <v>9016000</v>
      </c>
      <c r="G13" s="123">
        <f t="shared" si="2"/>
        <v>-43232.459999999992</v>
      </c>
      <c r="H13" s="123">
        <f t="shared" si="2"/>
        <v>8972767.5399999991</v>
      </c>
      <c r="I13" s="147">
        <f t="shared" si="1"/>
        <v>99.520491792369114</v>
      </c>
    </row>
    <row r="14" spans="1:9" s="1" customFormat="1" ht="20.25" customHeight="1" x14ac:dyDescent="0.3">
      <c r="A14" s="209" t="s">
        <v>27</v>
      </c>
      <c r="B14" s="210"/>
      <c r="C14" s="210"/>
      <c r="D14" s="210"/>
      <c r="E14" s="210"/>
      <c r="F14" s="122">
        <f>'RAČUN PRIHODA I RASHODA'!C19</f>
        <v>8095000</v>
      </c>
      <c r="G14" s="122">
        <v>-262032.46</v>
      </c>
      <c r="H14" s="122">
        <f t="shared" ref="H14:H15" si="3">F14+G14</f>
        <v>7832967.54</v>
      </c>
      <c r="I14" s="148">
        <f t="shared" si="1"/>
        <v>96.763033230389127</v>
      </c>
    </row>
    <row r="15" spans="1:9" s="1" customFormat="1" ht="20.25" customHeight="1" x14ac:dyDescent="0.3">
      <c r="A15" s="196" t="s">
        <v>28</v>
      </c>
      <c r="B15" s="197"/>
      <c r="C15" s="197"/>
      <c r="D15" s="197"/>
      <c r="E15" s="197"/>
      <c r="F15" s="122">
        <f>'RAČUN PRIHODA I RASHODA'!C25</f>
        <v>921000</v>
      </c>
      <c r="G15" s="122">
        <v>218800</v>
      </c>
      <c r="H15" s="122">
        <f t="shared" si="3"/>
        <v>1139800</v>
      </c>
      <c r="I15" s="148">
        <f t="shared" si="1"/>
        <v>123.75678610206297</v>
      </c>
    </row>
    <row r="16" spans="1:9" s="1" customFormat="1" ht="20.25" customHeight="1" thickBot="1" x14ac:dyDescent="0.35">
      <c r="A16" s="211" t="s">
        <v>29</v>
      </c>
      <c r="B16" s="212"/>
      <c r="C16" s="212"/>
      <c r="D16" s="212"/>
      <c r="E16" s="212"/>
      <c r="F16" s="124">
        <f t="shared" ref="F16:H16" si="4">F10-F13</f>
        <v>580000</v>
      </c>
      <c r="G16" s="124">
        <f>G10-G13</f>
        <v>243232.46</v>
      </c>
      <c r="H16" s="124">
        <f t="shared" si="4"/>
        <v>823232.46000000089</v>
      </c>
      <c r="I16" s="149">
        <f t="shared" si="1"/>
        <v>141.9366310344829</v>
      </c>
    </row>
    <row r="17" spans="1:9" s="1" customFormat="1" ht="17.399999999999999" x14ac:dyDescent="0.25">
      <c r="A17" s="25"/>
      <c r="B17" s="30"/>
      <c r="C17" s="30"/>
      <c r="D17" s="30"/>
      <c r="E17" s="30"/>
      <c r="F17" s="31"/>
      <c r="G17" s="31"/>
      <c r="H17" s="31"/>
      <c r="I17" s="95"/>
    </row>
    <row r="18" spans="1:9" s="1" customFormat="1" ht="29.25" customHeight="1" x14ac:dyDescent="0.3">
      <c r="A18" s="213" t="s">
        <v>30</v>
      </c>
      <c r="B18" s="214"/>
      <c r="C18" s="214"/>
      <c r="D18" s="214"/>
      <c r="E18" s="214"/>
      <c r="F18" s="214"/>
      <c r="G18" s="214"/>
      <c r="H18" s="214"/>
      <c r="I18" s="95"/>
    </row>
    <row r="19" spans="1:9" s="1" customFormat="1" ht="17.25" customHeight="1" thickBot="1" x14ac:dyDescent="0.3">
      <c r="A19" s="25"/>
      <c r="B19" s="30"/>
      <c r="C19" s="30"/>
      <c r="D19" s="30"/>
      <c r="E19" s="30"/>
      <c r="F19" s="31"/>
      <c r="G19" s="31"/>
      <c r="H19" s="31"/>
      <c r="I19" s="95"/>
    </row>
    <row r="20" spans="1:9" s="1" customFormat="1" ht="22.5" customHeight="1" x14ac:dyDescent="0.3">
      <c r="A20" s="198" t="s">
        <v>23</v>
      </c>
      <c r="B20" s="199"/>
      <c r="C20" s="199"/>
      <c r="D20" s="199"/>
      <c r="E20" s="200"/>
      <c r="F20" s="87" t="s">
        <v>24</v>
      </c>
      <c r="G20" s="83" t="s">
        <v>141</v>
      </c>
      <c r="H20" s="87" t="s">
        <v>142</v>
      </c>
      <c r="I20" s="96" t="s">
        <v>143</v>
      </c>
    </row>
    <row r="21" spans="1:9" s="1" customFormat="1" ht="15.75" customHeight="1" x14ac:dyDescent="0.2">
      <c r="A21" s="201">
        <v>1</v>
      </c>
      <c r="B21" s="202"/>
      <c r="C21" s="202"/>
      <c r="D21" s="202"/>
      <c r="E21" s="203"/>
      <c r="F21" s="29">
        <v>2</v>
      </c>
      <c r="G21" s="29">
        <v>3</v>
      </c>
      <c r="H21" s="29">
        <v>4</v>
      </c>
      <c r="I21" s="97" t="s">
        <v>144</v>
      </c>
    </row>
    <row r="22" spans="1:9" s="1" customFormat="1" ht="22.5" customHeight="1" x14ac:dyDescent="0.3">
      <c r="A22" s="196" t="s">
        <v>31</v>
      </c>
      <c r="B22" s="197"/>
      <c r="C22" s="197"/>
      <c r="D22" s="197"/>
      <c r="E22" s="197"/>
      <c r="F22" s="122">
        <f>'RAČUN FINANIRANJA'!C7</f>
        <v>531000</v>
      </c>
      <c r="G22" s="122">
        <v>-400000</v>
      </c>
      <c r="H22" s="122">
        <f t="shared" ref="H22:H23" si="5">F22+G22</f>
        <v>131000</v>
      </c>
      <c r="I22" s="148">
        <f t="shared" ref="I22:I23" si="6">H22/F22*100</f>
        <v>24.670433145009415</v>
      </c>
    </row>
    <row r="23" spans="1:9" s="1" customFormat="1" ht="22.5" customHeight="1" x14ac:dyDescent="0.3">
      <c r="A23" s="196" t="s">
        <v>32</v>
      </c>
      <c r="B23" s="197"/>
      <c r="C23" s="197"/>
      <c r="D23" s="197"/>
      <c r="E23" s="197"/>
      <c r="F23" s="122">
        <f>'RAČUN FINANIRANJA'!C10</f>
        <v>1111000</v>
      </c>
      <c r="G23" s="122">
        <v>-531000</v>
      </c>
      <c r="H23" s="122">
        <f t="shared" si="5"/>
        <v>580000</v>
      </c>
      <c r="I23" s="148">
        <f t="shared" si="6"/>
        <v>52.205220522052208</v>
      </c>
    </row>
    <row r="24" spans="1:9" s="1" customFormat="1" ht="22.5" customHeight="1" x14ac:dyDescent="0.3">
      <c r="A24" s="207" t="s">
        <v>33</v>
      </c>
      <c r="B24" s="208"/>
      <c r="C24" s="208"/>
      <c r="D24" s="208"/>
      <c r="E24" s="208"/>
      <c r="F24" s="123">
        <f t="shared" ref="F24:H24" si="7">F22-F23</f>
        <v>-580000</v>
      </c>
      <c r="G24" s="123">
        <f t="shared" si="7"/>
        <v>131000</v>
      </c>
      <c r="H24" s="123">
        <f t="shared" si="7"/>
        <v>-449000</v>
      </c>
      <c r="I24" s="147">
        <f>H24/F24*100</f>
        <v>77.413793103448285</v>
      </c>
    </row>
    <row r="25" spans="1:9" s="1" customFormat="1" ht="22.5" customHeight="1" thickBot="1" x14ac:dyDescent="0.35">
      <c r="A25" s="211" t="s">
        <v>34</v>
      </c>
      <c r="B25" s="212"/>
      <c r="C25" s="212"/>
      <c r="D25" s="212"/>
      <c r="E25" s="212"/>
      <c r="F25" s="124">
        <f t="shared" ref="F25:H25" si="8">F16+F24</f>
        <v>0</v>
      </c>
      <c r="G25" s="124">
        <f t="shared" si="8"/>
        <v>374232.45999999996</v>
      </c>
      <c r="H25" s="124">
        <f t="shared" si="8"/>
        <v>374232.46000000089</v>
      </c>
      <c r="I25" s="149">
        <v>0</v>
      </c>
    </row>
    <row r="26" spans="1:9" s="1" customFormat="1" ht="17.399999999999999" x14ac:dyDescent="0.25">
      <c r="A26" s="32"/>
      <c r="B26" s="30"/>
      <c r="C26" s="30"/>
      <c r="D26" s="30"/>
      <c r="E26" s="30"/>
      <c r="F26" s="31"/>
      <c r="G26" s="31"/>
      <c r="H26" s="31"/>
    </row>
    <row r="27" spans="1:9" s="1" customFormat="1" ht="15.6" x14ac:dyDescent="0.3">
      <c r="A27" s="213" t="s">
        <v>35</v>
      </c>
      <c r="B27" s="214"/>
      <c r="C27" s="214"/>
      <c r="D27" s="214"/>
      <c r="E27" s="214"/>
      <c r="F27" s="214"/>
      <c r="G27" s="214"/>
      <c r="H27" s="214"/>
    </row>
    <row r="28" spans="1:9" s="1" customFormat="1" ht="16.2" thickBot="1" x14ac:dyDescent="0.35">
      <c r="A28" s="33"/>
      <c r="B28" s="34"/>
      <c r="C28" s="34"/>
      <c r="D28" s="34"/>
      <c r="E28" s="34"/>
      <c r="F28" s="34"/>
      <c r="G28" s="34"/>
      <c r="H28" s="34"/>
    </row>
    <row r="29" spans="1:9" s="1" customFormat="1" ht="37.5" customHeight="1" x14ac:dyDescent="0.3">
      <c r="A29" s="198" t="s">
        <v>0</v>
      </c>
      <c r="B29" s="199"/>
      <c r="C29" s="199"/>
      <c r="D29" s="199"/>
      <c r="E29" s="200"/>
      <c r="F29" s="87" t="s">
        <v>24</v>
      </c>
      <c r="G29" s="83" t="s">
        <v>141</v>
      </c>
      <c r="H29" s="87" t="s">
        <v>142</v>
      </c>
      <c r="I29" s="88" t="s">
        <v>143</v>
      </c>
    </row>
    <row r="30" spans="1:9" s="1" customFormat="1" ht="16.5" customHeight="1" x14ac:dyDescent="0.2">
      <c r="A30" s="201">
        <v>1</v>
      </c>
      <c r="B30" s="202"/>
      <c r="C30" s="202"/>
      <c r="D30" s="202"/>
      <c r="E30" s="203"/>
      <c r="F30" s="29">
        <v>2</v>
      </c>
      <c r="G30" s="29">
        <v>3</v>
      </c>
      <c r="H30" s="29">
        <v>4</v>
      </c>
      <c r="I30" s="89" t="s">
        <v>144</v>
      </c>
    </row>
    <row r="31" spans="1:9" s="1" customFormat="1" ht="29.25" customHeight="1" x14ac:dyDescent="0.3">
      <c r="A31" s="204" t="s">
        <v>36</v>
      </c>
      <c r="B31" s="205"/>
      <c r="C31" s="205"/>
      <c r="D31" s="205"/>
      <c r="E31" s="206"/>
      <c r="F31" s="117">
        <v>0</v>
      </c>
      <c r="G31" s="117">
        <v>-1474232.46</v>
      </c>
      <c r="H31" s="117">
        <f>F31+G31</f>
        <v>-1474232.46</v>
      </c>
      <c r="I31" s="150">
        <v>0</v>
      </c>
    </row>
    <row r="32" spans="1:9" s="1" customFormat="1" ht="29.25" customHeight="1" x14ac:dyDescent="0.3">
      <c r="A32" s="207" t="s">
        <v>37</v>
      </c>
      <c r="B32" s="208"/>
      <c r="C32" s="208"/>
      <c r="D32" s="208"/>
      <c r="E32" s="208"/>
      <c r="F32" s="118">
        <f t="shared" ref="F32:H32" si="9">F25+F31</f>
        <v>0</v>
      </c>
      <c r="G32" s="118">
        <f t="shared" si="9"/>
        <v>-1100000</v>
      </c>
      <c r="H32" s="119">
        <f t="shared" si="9"/>
        <v>-1099999.9999999991</v>
      </c>
      <c r="I32" s="151">
        <v>0</v>
      </c>
    </row>
    <row r="33" spans="1:9" s="1" customFormat="1" ht="56.25" customHeight="1" thickBot="1" x14ac:dyDescent="0.35">
      <c r="A33" s="217" t="s">
        <v>38</v>
      </c>
      <c r="B33" s="218"/>
      <c r="C33" s="218"/>
      <c r="D33" s="218"/>
      <c r="E33" s="219"/>
      <c r="F33" s="120">
        <f t="shared" ref="F33:H33" si="10">F16+F24+F31-F32</f>
        <v>0</v>
      </c>
      <c r="G33" s="120">
        <f t="shared" si="10"/>
        <v>0</v>
      </c>
      <c r="H33" s="121">
        <f t="shared" si="10"/>
        <v>0</v>
      </c>
      <c r="I33" s="152">
        <v>0</v>
      </c>
    </row>
    <row r="34" spans="1:9" s="1" customFormat="1" ht="15.6" x14ac:dyDescent="0.3">
      <c r="A34" s="35"/>
      <c r="B34" s="36"/>
      <c r="C34" s="36"/>
      <c r="D34" s="36"/>
      <c r="E34" s="36"/>
      <c r="F34" s="36"/>
      <c r="G34" s="36"/>
      <c r="H34" s="36"/>
    </row>
    <row r="35" spans="1:9" s="8" customFormat="1" ht="33" customHeight="1" thickBot="1" x14ac:dyDescent="0.35">
      <c r="A35" s="220" t="s">
        <v>39</v>
      </c>
      <c r="B35" s="220"/>
      <c r="C35" s="220"/>
      <c r="D35" s="220"/>
      <c r="E35" s="220"/>
      <c r="F35" s="220"/>
      <c r="G35" s="220"/>
      <c r="H35" s="220"/>
    </row>
    <row r="36" spans="1:9" ht="29.25" customHeight="1" x14ac:dyDescent="0.3">
      <c r="A36" s="198" t="s">
        <v>0</v>
      </c>
      <c r="B36" s="199"/>
      <c r="C36" s="199"/>
      <c r="D36" s="199"/>
      <c r="E36" s="200"/>
      <c r="F36" s="91" t="s">
        <v>24</v>
      </c>
      <c r="G36" s="83" t="s">
        <v>141</v>
      </c>
      <c r="H36" s="87" t="s">
        <v>142</v>
      </c>
      <c r="I36" s="88" t="s">
        <v>143</v>
      </c>
    </row>
    <row r="37" spans="1:9" x14ac:dyDescent="0.3">
      <c r="A37" s="201">
        <v>1</v>
      </c>
      <c r="B37" s="202"/>
      <c r="C37" s="202"/>
      <c r="D37" s="202"/>
      <c r="E37" s="203"/>
      <c r="F37" s="29">
        <v>2</v>
      </c>
      <c r="G37" s="29">
        <v>3</v>
      </c>
      <c r="H37" s="29">
        <v>4</v>
      </c>
      <c r="I37" s="89" t="s">
        <v>144</v>
      </c>
    </row>
    <row r="38" spans="1:9" ht="18" customHeight="1" x14ac:dyDescent="0.3">
      <c r="A38" s="204" t="s">
        <v>36</v>
      </c>
      <c r="B38" s="205"/>
      <c r="C38" s="205"/>
      <c r="D38" s="205"/>
      <c r="E38" s="206"/>
      <c r="F38" s="113">
        <v>0</v>
      </c>
      <c r="G38" s="113">
        <v>-1474232.46</v>
      </c>
      <c r="H38" s="114">
        <f>G38</f>
        <v>-1474232.46</v>
      </c>
      <c r="I38" s="150">
        <v>0</v>
      </c>
    </row>
    <row r="39" spans="1:9" ht="34.5" customHeight="1" x14ac:dyDescent="0.3">
      <c r="A39" s="204" t="s">
        <v>40</v>
      </c>
      <c r="B39" s="205"/>
      <c r="C39" s="205"/>
      <c r="D39" s="205"/>
      <c r="E39" s="206"/>
      <c r="F39" s="113">
        <v>0</v>
      </c>
      <c r="G39" s="113">
        <v>-374232.46</v>
      </c>
      <c r="H39" s="114">
        <f>G39</f>
        <v>-374232.46</v>
      </c>
      <c r="I39" s="150">
        <v>0</v>
      </c>
    </row>
    <row r="40" spans="1:9" ht="18.75" customHeight="1" x14ac:dyDescent="0.3">
      <c r="A40" s="204" t="s">
        <v>41</v>
      </c>
      <c r="B40" s="221"/>
      <c r="C40" s="221"/>
      <c r="D40" s="221"/>
      <c r="E40" s="222"/>
      <c r="F40" s="113">
        <v>0</v>
      </c>
      <c r="G40" s="113">
        <v>0</v>
      </c>
      <c r="H40" s="114">
        <v>0</v>
      </c>
      <c r="I40" s="150">
        <v>0</v>
      </c>
    </row>
    <row r="41" spans="1:9" ht="18.75" customHeight="1" thickBot="1" x14ac:dyDescent="0.35">
      <c r="A41" s="211" t="s">
        <v>37</v>
      </c>
      <c r="B41" s="212"/>
      <c r="C41" s="212"/>
      <c r="D41" s="212"/>
      <c r="E41" s="212"/>
      <c r="F41" s="115">
        <v>0</v>
      </c>
      <c r="G41" s="115">
        <f t="shared" ref="G41:H41" si="11">G38-G39+G40</f>
        <v>-1100000</v>
      </c>
      <c r="H41" s="116">
        <f t="shared" si="11"/>
        <v>-1100000</v>
      </c>
      <c r="I41" s="149">
        <v>0</v>
      </c>
    </row>
    <row r="42" spans="1:9" x14ac:dyDescent="0.3">
      <c r="A42" s="21"/>
      <c r="B42" s="22"/>
      <c r="C42" s="23"/>
      <c r="D42" s="23"/>
      <c r="E42" s="23"/>
      <c r="F42" s="1"/>
      <c r="G42" s="1"/>
      <c r="H42" s="1"/>
    </row>
    <row r="43" spans="1:9" x14ac:dyDescent="0.3">
      <c r="A43" s="17"/>
      <c r="B43" s="215"/>
      <c r="C43" s="216"/>
      <c r="D43" s="216"/>
      <c r="E43" s="216"/>
      <c r="F43" s="1"/>
      <c r="G43" s="1"/>
      <c r="H43" s="1"/>
    </row>
    <row r="44" spans="1:9" x14ac:dyDescent="0.3">
      <c r="B44" s="24"/>
      <c r="F44" s="1"/>
      <c r="G44" s="1"/>
      <c r="H44" s="1"/>
    </row>
    <row r="45" spans="1:9" x14ac:dyDescent="0.3">
      <c r="F45" s="1"/>
      <c r="G45" s="1"/>
      <c r="H45" s="1"/>
    </row>
    <row r="46" spans="1:9" x14ac:dyDescent="0.3">
      <c r="F46" s="1"/>
      <c r="G46" s="1"/>
      <c r="H46" s="1"/>
    </row>
    <row r="47" spans="1:9" x14ac:dyDescent="0.3">
      <c r="F47" s="1"/>
      <c r="G47" s="1"/>
      <c r="H47" s="1"/>
    </row>
    <row r="48" spans="1:9" x14ac:dyDescent="0.3">
      <c r="F48" s="1"/>
      <c r="G48" s="1"/>
      <c r="H48" s="1"/>
    </row>
    <row r="49" spans="6:8" x14ac:dyDescent="0.3">
      <c r="F49" s="1"/>
      <c r="G49" s="1"/>
      <c r="H49" s="1"/>
    </row>
    <row r="50" spans="6:8" x14ac:dyDescent="0.3">
      <c r="F50" s="6"/>
      <c r="G50" s="6"/>
      <c r="H50" s="6"/>
    </row>
    <row r="51" spans="6:8" x14ac:dyDescent="0.3">
      <c r="F51" s="6"/>
      <c r="G51" s="6"/>
      <c r="H51" s="6"/>
    </row>
    <row r="52" spans="6:8" x14ac:dyDescent="0.3">
      <c r="F52" s="7"/>
      <c r="G52" s="7"/>
      <c r="H52" s="7"/>
    </row>
    <row r="53" spans="6:8" x14ac:dyDescent="0.3">
      <c r="F53" s="7"/>
      <c r="G53" s="7"/>
      <c r="H53" s="7"/>
    </row>
    <row r="54" spans="6:8" x14ac:dyDescent="0.3">
      <c r="F54" s="1"/>
      <c r="G54" s="1"/>
      <c r="H54" s="1"/>
    </row>
    <row r="55" spans="6:8" x14ac:dyDescent="0.3">
      <c r="F55" s="1"/>
      <c r="G55" s="1"/>
      <c r="H55" s="1"/>
    </row>
    <row r="56" spans="6:8" x14ac:dyDescent="0.3">
      <c r="F56" s="1"/>
      <c r="G56" s="1"/>
      <c r="H56" s="1"/>
    </row>
    <row r="57" spans="6:8" x14ac:dyDescent="0.3">
      <c r="F57" s="1"/>
      <c r="G57" s="1"/>
      <c r="H57" s="1"/>
    </row>
    <row r="58" spans="6:8" x14ac:dyDescent="0.3">
      <c r="F58" s="1"/>
      <c r="G58" s="1"/>
      <c r="H58" s="1"/>
    </row>
    <row r="59" spans="6:8" x14ac:dyDescent="0.3">
      <c r="F59" s="1"/>
      <c r="G59" s="1"/>
      <c r="H59" s="1"/>
    </row>
    <row r="60" spans="6:8" x14ac:dyDescent="0.3">
      <c r="F60" s="1"/>
      <c r="G60" s="1"/>
      <c r="H60" s="1"/>
    </row>
    <row r="61" spans="6:8" x14ac:dyDescent="0.3">
      <c r="F61" s="1"/>
      <c r="G61" s="1"/>
      <c r="H61" s="1"/>
    </row>
    <row r="62" spans="6:8" x14ac:dyDescent="0.3">
      <c r="F62" s="1"/>
      <c r="G62" s="1"/>
      <c r="H62" s="1"/>
    </row>
    <row r="63" spans="6:8" x14ac:dyDescent="0.3">
      <c r="F63" s="1"/>
      <c r="G63" s="1"/>
      <c r="H63" s="1"/>
    </row>
    <row r="64" spans="6:8" x14ac:dyDescent="0.3">
      <c r="F64" s="1"/>
      <c r="G64" s="1"/>
      <c r="H64" s="1"/>
    </row>
    <row r="65" spans="6:8" x14ac:dyDescent="0.3">
      <c r="F65" s="1"/>
      <c r="G65" s="1"/>
      <c r="H65" s="1"/>
    </row>
    <row r="66" spans="6:8" x14ac:dyDescent="0.3">
      <c r="F66" s="1"/>
      <c r="G66" s="1"/>
      <c r="H66" s="1"/>
    </row>
    <row r="67" spans="6:8" x14ac:dyDescent="0.3">
      <c r="F67" s="1"/>
      <c r="G67" s="1"/>
      <c r="H67" s="1"/>
    </row>
    <row r="68" spans="6:8" x14ac:dyDescent="0.3">
      <c r="F68" s="1"/>
      <c r="G68" s="1"/>
      <c r="H68" s="1"/>
    </row>
    <row r="69" spans="6:8" x14ac:dyDescent="0.3">
      <c r="F69" s="1"/>
      <c r="G69" s="1"/>
      <c r="H69" s="1"/>
    </row>
    <row r="70" spans="6:8" x14ac:dyDescent="0.3">
      <c r="F70" s="1"/>
      <c r="G70" s="1"/>
      <c r="H70" s="1"/>
    </row>
    <row r="71" spans="6:8" x14ac:dyDescent="0.3">
      <c r="F71" s="1"/>
      <c r="G71" s="1"/>
      <c r="H71" s="1"/>
    </row>
    <row r="72" spans="6:8" x14ac:dyDescent="0.3">
      <c r="F72" s="1"/>
      <c r="G72" s="1"/>
      <c r="H72" s="1"/>
    </row>
    <row r="73" spans="6:8" x14ac:dyDescent="0.3">
      <c r="F73" s="1"/>
      <c r="G73" s="1"/>
      <c r="H73" s="1"/>
    </row>
    <row r="74" spans="6:8" x14ac:dyDescent="0.3">
      <c r="F74" s="1"/>
      <c r="G74" s="1"/>
      <c r="H74" s="1"/>
    </row>
    <row r="75" spans="6:8" x14ac:dyDescent="0.3">
      <c r="F75" s="8"/>
      <c r="G75" s="8"/>
      <c r="H75" s="8"/>
    </row>
    <row r="76" spans="6:8" x14ac:dyDescent="0.3">
      <c r="F76" s="8"/>
      <c r="G76" s="8"/>
      <c r="H76" s="8"/>
    </row>
  </sheetData>
  <mergeCells count="33">
    <mergeCell ref="A1:I1"/>
    <mergeCell ref="A2:H4"/>
    <mergeCell ref="A11:E11"/>
    <mergeCell ref="A6:H6"/>
    <mergeCell ref="A8:E8"/>
    <mergeCell ref="A9:E9"/>
    <mergeCell ref="A10:E10"/>
    <mergeCell ref="A5:H5"/>
    <mergeCell ref="B43:E43"/>
    <mergeCell ref="A41:E41"/>
    <mergeCell ref="A32:E32"/>
    <mergeCell ref="A33:E33"/>
    <mergeCell ref="A35:H35"/>
    <mergeCell ref="A36:E36"/>
    <mergeCell ref="A37:E37"/>
    <mergeCell ref="A38:E38"/>
    <mergeCell ref="A39:E39"/>
    <mergeCell ref="A40:E40"/>
    <mergeCell ref="A12:E12"/>
    <mergeCell ref="A29:E29"/>
    <mergeCell ref="A30:E30"/>
    <mergeCell ref="A31:E31"/>
    <mergeCell ref="A20:E20"/>
    <mergeCell ref="A21:E21"/>
    <mergeCell ref="A22:E22"/>
    <mergeCell ref="A23:E23"/>
    <mergeCell ref="A24:E24"/>
    <mergeCell ref="A14:E14"/>
    <mergeCell ref="A15:E15"/>
    <mergeCell ref="A16:E16"/>
    <mergeCell ref="A18:H18"/>
    <mergeCell ref="A25:E25"/>
    <mergeCell ref="A27:H27"/>
  </mergeCells>
  <pageMargins left="0.39370078740157483" right="0" top="0.74803149606299213" bottom="0.74803149606299213" header="0.31496062992125984" footer="0.31496062992125984"/>
  <pageSetup paperSize="9" scale="72" orientation="portrait" r:id="rId1"/>
  <headerFooter>
    <oddFooter>&amp;C&amp;P</oddFooter>
  </headerFooter>
  <rowBreaks count="2" manualBreakCount="2">
    <brk id="26" max="8" man="1"/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2F95-73D5-4D4A-875D-DB662225C258}">
  <dimension ref="A1:F62"/>
  <sheetViews>
    <sheetView zoomScaleNormal="100" workbookViewId="0">
      <selection activeCell="E18" sqref="E18"/>
    </sheetView>
  </sheetViews>
  <sheetFormatPr defaultColWidth="9.109375" defaultRowHeight="12" x14ac:dyDescent="0.3"/>
  <cols>
    <col min="1" max="1" width="9.44140625" style="9" customWidth="1"/>
    <col min="2" max="2" width="50.44140625" style="9" customWidth="1"/>
    <col min="3" max="3" width="19.109375" style="9" customWidth="1"/>
    <col min="4" max="4" width="11.44140625" style="9" customWidth="1"/>
    <col min="5" max="5" width="16.5546875" style="9" customWidth="1"/>
    <col min="6" max="6" width="10.88671875" style="9" bestFit="1" customWidth="1"/>
    <col min="7" max="16384" width="9.109375" style="9"/>
  </cols>
  <sheetData>
    <row r="1" spans="1:6" ht="47.25" customHeight="1" x14ac:dyDescent="0.3">
      <c r="A1" s="223" t="s">
        <v>151</v>
      </c>
      <c r="B1" s="233"/>
      <c r="C1" s="234"/>
      <c r="D1" s="234"/>
      <c r="E1" s="234"/>
      <c r="F1" s="235"/>
    </row>
    <row r="2" spans="1:6" ht="21" customHeight="1" thickBot="1" x14ac:dyDescent="0.35">
      <c r="A2" s="18"/>
      <c r="B2" s="19"/>
      <c r="C2" s="18"/>
      <c r="E2" s="86"/>
      <c r="F2" s="86" t="s">
        <v>21</v>
      </c>
    </row>
    <row r="3" spans="1:6" ht="39" customHeight="1" x14ac:dyDescent="0.3">
      <c r="A3" s="98" t="s">
        <v>42</v>
      </c>
      <c r="B3" s="99" t="s">
        <v>43</v>
      </c>
      <c r="C3" s="100" t="s">
        <v>24</v>
      </c>
      <c r="D3" s="84" t="s">
        <v>141</v>
      </c>
      <c r="E3" s="125" t="s">
        <v>142</v>
      </c>
      <c r="F3" s="135" t="s">
        <v>143</v>
      </c>
    </row>
    <row r="4" spans="1:6" s="11" customFormat="1" ht="14.25" customHeight="1" x14ac:dyDescent="0.3">
      <c r="A4" s="101">
        <v>1</v>
      </c>
      <c r="B4" s="38">
        <v>2</v>
      </c>
      <c r="C4" s="37">
        <v>3</v>
      </c>
      <c r="D4" s="37">
        <v>4</v>
      </c>
      <c r="E4" s="126">
        <v>5</v>
      </c>
      <c r="F4" s="136" t="s">
        <v>145</v>
      </c>
    </row>
    <row r="5" spans="1:6" s="11" customFormat="1" ht="24" customHeight="1" x14ac:dyDescent="0.3">
      <c r="A5" s="102"/>
      <c r="B5" s="45" t="s">
        <v>44</v>
      </c>
      <c r="C5" s="112">
        <f t="shared" ref="C5:E5" si="0">C6+C11</f>
        <v>9596000</v>
      </c>
      <c r="D5" s="112">
        <f t="shared" si="0"/>
        <v>200000</v>
      </c>
      <c r="E5" s="127">
        <f t="shared" si="0"/>
        <v>9796000</v>
      </c>
      <c r="F5" s="137">
        <f>E5/C5*100</f>
        <v>102.08420175072948</v>
      </c>
    </row>
    <row r="6" spans="1:6" s="11" customFormat="1" ht="27" customHeight="1" x14ac:dyDescent="0.25">
      <c r="A6" s="103">
        <v>6</v>
      </c>
      <c r="B6" s="39" t="s">
        <v>45</v>
      </c>
      <c r="C6" s="128">
        <f t="shared" ref="C6" si="1">C7+C8+C9+C10</f>
        <v>9544000</v>
      </c>
      <c r="D6" s="128">
        <f>SUM(D7:D10)</f>
        <v>0</v>
      </c>
      <c r="E6" s="129">
        <f>SUM(E7:E10)</f>
        <v>9544000</v>
      </c>
      <c r="F6" s="139">
        <f>E6/C6*100</f>
        <v>100</v>
      </c>
    </row>
    <row r="7" spans="1:6" s="11" customFormat="1" ht="25.5" customHeight="1" x14ac:dyDescent="0.3">
      <c r="A7" s="104">
        <v>63</v>
      </c>
      <c r="B7" s="40" t="s">
        <v>46</v>
      </c>
      <c r="C7" s="130">
        <v>1200000</v>
      </c>
      <c r="D7" s="130"/>
      <c r="E7" s="131">
        <f>C7+D7</f>
        <v>1200000</v>
      </c>
      <c r="F7" s="139">
        <f t="shared" ref="F7:F13" si="2">E7/C7*100</f>
        <v>100</v>
      </c>
    </row>
    <row r="8" spans="1:6" s="11" customFormat="1" ht="25.5" customHeight="1" x14ac:dyDescent="0.3">
      <c r="A8" s="105">
        <v>64</v>
      </c>
      <c r="B8" s="43" t="s">
        <v>55</v>
      </c>
      <c r="C8" s="130">
        <v>8320000</v>
      </c>
      <c r="D8" s="130"/>
      <c r="E8" s="129">
        <f t="shared" ref="E8:E13" si="3">C8+D8</f>
        <v>8320000</v>
      </c>
      <c r="F8" s="139">
        <f t="shared" si="2"/>
        <v>100</v>
      </c>
    </row>
    <row r="9" spans="1:6" s="11" customFormat="1" ht="25.5" customHeight="1" x14ac:dyDescent="0.3">
      <c r="A9" s="105">
        <v>65</v>
      </c>
      <c r="B9" s="46" t="s">
        <v>56</v>
      </c>
      <c r="C9" s="130">
        <v>14000</v>
      </c>
      <c r="D9" s="130"/>
      <c r="E9" s="129">
        <f t="shared" si="3"/>
        <v>14000</v>
      </c>
      <c r="F9" s="139">
        <f t="shared" si="2"/>
        <v>100</v>
      </c>
    </row>
    <row r="10" spans="1:6" s="11" customFormat="1" ht="25.5" customHeight="1" x14ac:dyDescent="0.3">
      <c r="A10" s="105">
        <v>68</v>
      </c>
      <c r="B10" s="40" t="s">
        <v>57</v>
      </c>
      <c r="C10" s="130">
        <v>10000</v>
      </c>
      <c r="D10" s="130"/>
      <c r="E10" s="129">
        <f t="shared" si="3"/>
        <v>10000</v>
      </c>
      <c r="F10" s="139">
        <f t="shared" si="2"/>
        <v>100</v>
      </c>
    </row>
    <row r="11" spans="1:6" s="11" customFormat="1" ht="27" customHeight="1" x14ac:dyDescent="0.3">
      <c r="A11" s="106">
        <v>7</v>
      </c>
      <c r="B11" s="41" t="s">
        <v>47</v>
      </c>
      <c r="C11" s="128">
        <f t="shared" ref="C11" si="4">C12+C13</f>
        <v>52000</v>
      </c>
      <c r="D11" s="128">
        <f>SUM(D12:D13)</f>
        <v>200000</v>
      </c>
      <c r="E11" s="129">
        <f t="shared" si="3"/>
        <v>252000</v>
      </c>
      <c r="F11" s="139">
        <f t="shared" si="2"/>
        <v>484.61538461538458</v>
      </c>
    </row>
    <row r="12" spans="1:6" s="11" customFormat="1" ht="25.5" customHeight="1" x14ac:dyDescent="0.3">
      <c r="A12" s="104">
        <v>71</v>
      </c>
      <c r="B12" s="42" t="s">
        <v>58</v>
      </c>
      <c r="C12" s="130">
        <v>50000</v>
      </c>
      <c r="D12" s="130">
        <v>200000</v>
      </c>
      <c r="E12" s="129">
        <f t="shared" si="3"/>
        <v>250000</v>
      </c>
      <c r="F12" s="139">
        <f t="shared" si="2"/>
        <v>500</v>
      </c>
    </row>
    <row r="13" spans="1:6" s="11" customFormat="1" ht="25.5" customHeight="1" thickBot="1" x14ac:dyDescent="0.35">
      <c r="A13" s="107">
        <v>72</v>
      </c>
      <c r="B13" s="108" t="s">
        <v>48</v>
      </c>
      <c r="C13" s="132">
        <v>2000</v>
      </c>
      <c r="D13" s="132"/>
      <c r="E13" s="133">
        <f t="shared" si="3"/>
        <v>2000</v>
      </c>
      <c r="F13" s="140">
        <f t="shared" si="2"/>
        <v>100</v>
      </c>
    </row>
    <row r="14" spans="1:6" s="11" customFormat="1" ht="21" customHeight="1" x14ac:dyDescent="0.3">
      <c r="A14"/>
      <c r="B14"/>
      <c r="C14"/>
      <c r="D14"/>
      <c r="E14"/>
    </row>
    <row r="15" spans="1:6" s="11" customFormat="1" ht="18" thickBot="1" x14ac:dyDescent="0.35">
      <c r="A15" s="25"/>
      <c r="B15" s="25"/>
      <c r="C15" s="25"/>
      <c r="D15" s="26"/>
      <c r="E15" s="26"/>
    </row>
    <row r="16" spans="1:6" s="11" customFormat="1" ht="33" customHeight="1" x14ac:dyDescent="0.3">
      <c r="A16" s="98" t="s">
        <v>42</v>
      </c>
      <c r="B16" s="99" t="s">
        <v>43</v>
      </c>
      <c r="C16" s="100" t="s">
        <v>24</v>
      </c>
      <c r="D16" s="84" t="s">
        <v>141</v>
      </c>
      <c r="E16" s="100" t="s">
        <v>142</v>
      </c>
      <c r="F16" s="135" t="s">
        <v>143</v>
      </c>
    </row>
    <row r="17" spans="1:6" s="11" customFormat="1" ht="14.25" customHeight="1" x14ac:dyDescent="0.3">
      <c r="A17" s="101">
        <v>1</v>
      </c>
      <c r="B17" s="38">
        <v>2</v>
      </c>
      <c r="C17" s="37">
        <v>3</v>
      </c>
      <c r="D17" s="37">
        <v>4</v>
      </c>
      <c r="E17" s="37">
        <v>5</v>
      </c>
      <c r="F17" s="136" t="s">
        <v>145</v>
      </c>
    </row>
    <row r="18" spans="1:6" s="11" customFormat="1" ht="21.75" customHeight="1" x14ac:dyDescent="0.3">
      <c r="A18" s="102"/>
      <c r="B18" s="45" t="s">
        <v>49</v>
      </c>
      <c r="C18" s="112">
        <f t="shared" ref="C18:E18" si="5">C19+C25</f>
        <v>9016000</v>
      </c>
      <c r="D18" s="112">
        <f t="shared" si="5"/>
        <v>-43232.460000000021</v>
      </c>
      <c r="E18" s="144">
        <f t="shared" si="5"/>
        <v>8972767.5399999991</v>
      </c>
      <c r="F18" s="137">
        <f>E18/C18*100</f>
        <v>99.520491792369114</v>
      </c>
    </row>
    <row r="19" spans="1:6" s="11" customFormat="1" ht="27" customHeight="1" x14ac:dyDescent="0.3">
      <c r="A19" s="109">
        <v>3</v>
      </c>
      <c r="B19" s="39" t="s">
        <v>50</v>
      </c>
      <c r="C19" s="134">
        <f t="shared" ref="C19:E19" si="6">C20+C21+C22+C23+C24</f>
        <v>8095000</v>
      </c>
      <c r="D19" s="134">
        <f t="shared" si="6"/>
        <v>-262032.46000000002</v>
      </c>
      <c r="E19" s="145">
        <f t="shared" si="6"/>
        <v>7832967.54</v>
      </c>
      <c r="F19" s="138">
        <f>E19/C19*100</f>
        <v>96.763033230389127</v>
      </c>
    </row>
    <row r="20" spans="1:6" s="11" customFormat="1" ht="25.5" customHeight="1" x14ac:dyDescent="0.3">
      <c r="A20" s="104">
        <v>31</v>
      </c>
      <c r="B20" s="40" t="s">
        <v>51</v>
      </c>
      <c r="C20" s="130">
        <v>614100</v>
      </c>
      <c r="D20" s="130"/>
      <c r="E20" s="130">
        <f>C20+D20</f>
        <v>614100</v>
      </c>
      <c r="F20" s="139">
        <f t="shared" ref="F20:F24" si="7">E20/C20*100</f>
        <v>100</v>
      </c>
    </row>
    <row r="21" spans="1:6" s="11" customFormat="1" ht="25.5" customHeight="1" x14ac:dyDescent="0.3">
      <c r="A21" s="105">
        <v>32</v>
      </c>
      <c r="B21" s="43" t="s">
        <v>52</v>
      </c>
      <c r="C21" s="130">
        <v>6843900</v>
      </c>
      <c r="D21" s="130">
        <v>-332032.46000000002</v>
      </c>
      <c r="E21" s="130">
        <f t="shared" ref="E21:E24" si="8">C21+D21</f>
        <v>6511867.54</v>
      </c>
      <c r="F21" s="139">
        <f t="shared" si="7"/>
        <v>95.14849048057394</v>
      </c>
    </row>
    <row r="22" spans="1:6" s="11" customFormat="1" ht="25.5" customHeight="1" x14ac:dyDescent="0.3">
      <c r="A22" s="105">
        <v>34</v>
      </c>
      <c r="B22" s="43" t="s">
        <v>59</v>
      </c>
      <c r="C22" s="130">
        <v>35000</v>
      </c>
      <c r="D22" s="130">
        <v>70000</v>
      </c>
      <c r="E22" s="130">
        <f t="shared" si="8"/>
        <v>105000</v>
      </c>
      <c r="F22" s="139">
        <f t="shared" si="7"/>
        <v>300</v>
      </c>
    </row>
    <row r="23" spans="1:6" s="11" customFormat="1" ht="25.5" customHeight="1" x14ac:dyDescent="0.3">
      <c r="A23" s="105">
        <v>36</v>
      </c>
      <c r="B23" s="43" t="s">
        <v>60</v>
      </c>
      <c r="C23" s="130">
        <v>595000</v>
      </c>
      <c r="D23" s="130"/>
      <c r="E23" s="130">
        <f t="shared" si="8"/>
        <v>595000</v>
      </c>
      <c r="F23" s="139">
        <f t="shared" si="7"/>
        <v>100</v>
      </c>
    </row>
    <row r="24" spans="1:6" s="11" customFormat="1" ht="25.5" customHeight="1" x14ac:dyDescent="0.3">
      <c r="A24" s="105">
        <v>38</v>
      </c>
      <c r="B24" s="43" t="s">
        <v>61</v>
      </c>
      <c r="C24" s="130">
        <v>7000</v>
      </c>
      <c r="D24" s="130"/>
      <c r="E24" s="130">
        <f t="shared" si="8"/>
        <v>7000</v>
      </c>
      <c r="F24" s="139">
        <f t="shared" si="7"/>
        <v>100</v>
      </c>
    </row>
    <row r="25" spans="1:6" s="11" customFormat="1" ht="27" customHeight="1" x14ac:dyDescent="0.3">
      <c r="A25" s="106">
        <v>4</v>
      </c>
      <c r="B25" s="41" t="s">
        <v>53</v>
      </c>
      <c r="C25" s="134">
        <f t="shared" ref="C25:E25" si="9">C26+C27+C28</f>
        <v>921000</v>
      </c>
      <c r="D25" s="134">
        <f t="shared" si="9"/>
        <v>218800</v>
      </c>
      <c r="E25" s="145">
        <f t="shared" si="9"/>
        <v>1139800</v>
      </c>
      <c r="F25" s="138">
        <f>E25/C25*100</f>
        <v>123.75678610206297</v>
      </c>
    </row>
    <row r="26" spans="1:6" s="11" customFormat="1" ht="25.5" customHeight="1" x14ac:dyDescent="0.3">
      <c r="A26" s="104">
        <v>41</v>
      </c>
      <c r="B26" s="42" t="s">
        <v>54</v>
      </c>
      <c r="C26" s="130">
        <v>106000</v>
      </c>
      <c r="D26" s="130">
        <v>63000</v>
      </c>
      <c r="E26" s="143">
        <f>C26+D26</f>
        <v>169000</v>
      </c>
      <c r="F26" s="139">
        <f t="shared" ref="F26:F28" si="10">E26/C26*100</f>
        <v>159.43396226415095</v>
      </c>
    </row>
    <row r="27" spans="1:6" s="11" customFormat="1" ht="25.5" customHeight="1" x14ac:dyDescent="0.3">
      <c r="A27" s="105">
        <v>42</v>
      </c>
      <c r="B27" s="43" t="s">
        <v>62</v>
      </c>
      <c r="C27" s="130">
        <v>11500</v>
      </c>
      <c r="D27" s="130"/>
      <c r="E27" s="143">
        <f t="shared" ref="E27:E28" si="11">C27+D27</f>
        <v>11500</v>
      </c>
      <c r="F27" s="139">
        <f t="shared" si="10"/>
        <v>100</v>
      </c>
    </row>
    <row r="28" spans="1:6" s="11" customFormat="1" ht="25.5" customHeight="1" thickBot="1" x14ac:dyDescent="0.35">
      <c r="A28" s="110">
        <v>45</v>
      </c>
      <c r="B28" s="111" t="s">
        <v>63</v>
      </c>
      <c r="C28" s="132">
        <v>803500</v>
      </c>
      <c r="D28" s="132">
        <v>155800</v>
      </c>
      <c r="E28" s="146">
        <f t="shared" si="11"/>
        <v>959300</v>
      </c>
      <c r="F28" s="140">
        <f t="shared" si="10"/>
        <v>119.39016801493464</v>
      </c>
    </row>
    <row r="29" spans="1:6" s="11" customFormat="1" ht="29.25" customHeight="1" x14ac:dyDescent="0.3">
      <c r="A29" s="10"/>
      <c r="B29" s="10"/>
      <c r="C29" s="9"/>
      <c r="D29" s="9"/>
      <c r="E29" s="9"/>
    </row>
    <row r="30" spans="1:6" s="11" customFormat="1" x14ac:dyDescent="0.3">
      <c r="A30" s="10"/>
      <c r="B30" s="10"/>
    </row>
    <row r="31" spans="1:6" s="11" customFormat="1" x14ac:dyDescent="0.3">
      <c r="A31" s="10"/>
      <c r="B31" s="10"/>
    </row>
    <row r="32" spans="1:6" s="11" customFormat="1" ht="23.25" customHeight="1" x14ac:dyDescent="0.3">
      <c r="A32" s="10"/>
      <c r="B32" s="10"/>
    </row>
    <row r="33" spans="1:5" s="11" customFormat="1" ht="23.25" customHeight="1" x14ac:dyDescent="0.3">
      <c r="A33" s="10"/>
      <c r="B33" s="10"/>
    </row>
    <row r="34" spans="1:5" s="11" customFormat="1" ht="23.25" customHeight="1" x14ac:dyDescent="0.3">
      <c r="A34" s="10"/>
      <c r="B34" s="10"/>
    </row>
    <row r="35" spans="1:5" s="11" customFormat="1" ht="30.75" customHeight="1" x14ac:dyDescent="0.3">
      <c r="A35" s="10"/>
      <c r="B35" s="10"/>
    </row>
    <row r="36" spans="1:5" s="11" customFormat="1" x14ac:dyDescent="0.3">
      <c r="A36" s="10"/>
      <c r="B36" s="10"/>
    </row>
    <row r="37" spans="1:5" s="11" customFormat="1" ht="21" customHeight="1" x14ac:dyDescent="0.3">
      <c r="A37" s="10"/>
      <c r="B37" s="10"/>
    </row>
    <row r="38" spans="1:5" s="11" customFormat="1" ht="21" customHeight="1" x14ac:dyDescent="0.3">
      <c r="A38" s="9"/>
      <c r="B38" s="9"/>
    </row>
    <row r="39" spans="1:5" s="11" customFormat="1" ht="29.25" customHeight="1" x14ac:dyDescent="0.3">
      <c r="A39" s="9"/>
      <c r="B39" s="9"/>
    </row>
    <row r="40" spans="1:5" x14ac:dyDescent="0.3">
      <c r="C40" s="11"/>
      <c r="D40" s="11"/>
      <c r="E40" s="11"/>
    </row>
    <row r="41" spans="1:5" ht="36" customHeight="1" x14ac:dyDescent="0.3">
      <c r="C41" s="11"/>
      <c r="D41" s="11"/>
      <c r="E41" s="11"/>
    </row>
    <row r="42" spans="1:5" x14ac:dyDescent="0.3">
      <c r="C42" s="11"/>
      <c r="D42" s="11"/>
      <c r="E42" s="11"/>
    </row>
    <row r="43" spans="1:5" x14ac:dyDescent="0.3">
      <c r="C43" s="11"/>
      <c r="D43" s="11"/>
      <c r="E43" s="11"/>
    </row>
    <row r="44" spans="1:5" x14ac:dyDescent="0.3">
      <c r="C44" s="11"/>
      <c r="D44" s="11"/>
      <c r="E44" s="11"/>
    </row>
    <row r="45" spans="1:5" x14ac:dyDescent="0.3">
      <c r="C45" s="11"/>
      <c r="D45" s="11"/>
      <c r="E45" s="11"/>
    </row>
    <row r="46" spans="1:5" x14ac:dyDescent="0.3">
      <c r="C46" s="11"/>
      <c r="D46" s="11"/>
      <c r="E46" s="11"/>
    </row>
    <row r="47" spans="1:5" x14ac:dyDescent="0.3">
      <c r="C47" s="11"/>
      <c r="D47" s="11"/>
      <c r="E47" s="11"/>
    </row>
    <row r="48" spans="1:5" x14ac:dyDescent="0.3">
      <c r="C48" s="11"/>
      <c r="D48" s="11"/>
      <c r="E48" s="11"/>
    </row>
    <row r="49" spans="3:5" x14ac:dyDescent="0.3">
      <c r="C49" s="11"/>
      <c r="D49" s="11"/>
      <c r="E49" s="11"/>
    </row>
    <row r="50" spans="3:5" x14ac:dyDescent="0.3">
      <c r="C50" s="11"/>
      <c r="D50" s="11"/>
      <c r="E50" s="11"/>
    </row>
    <row r="51" spans="3:5" x14ac:dyDescent="0.3">
      <c r="C51" s="11"/>
      <c r="D51" s="11"/>
      <c r="E51" s="11"/>
    </row>
    <row r="52" spans="3:5" x14ac:dyDescent="0.3">
      <c r="C52" s="11"/>
      <c r="D52" s="11"/>
      <c r="E52" s="11"/>
    </row>
    <row r="53" spans="3:5" x14ac:dyDescent="0.3">
      <c r="C53" s="11"/>
      <c r="D53" s="11"/>
      <c r="E53" s="11"/>
    </row>
    <row r="54" spans="3:5" x14ac:dyDescent="0.3">
      <c r="C54" s="11"/>
      <c r="D54" s="11"/>
      <c r="E54" s="11"/>
    </row>
    <row r="55" spans="3:5" x14ac:dyDescent="0.3">
      <c r="C55" s="11"/>
      <c r="D55" s="11"/>
      <c r="E55" s="11"/>
    </row>
    <row r="56" spans="3:5" x14ac:dyDescent="0.3">
      <c r="C56" s="11"/>
      <c r="D56" s="11"/>
      <c r="E56" s="11"/>
    </row>
    <row r="57" spans="3:5" x14ac:dyDescent="0.3">
      <c r="C57" s="11"/>
      <c r="D57" s="11"/>
      <c r="E57" s="11"/>
    </row>
    <row r="58" spans="3:5" x14ac:dyDescent="0.3">
      <c r="C58" s="11"/>
      <c r="D58" s="11"/>
      <c r="E58" s="11"/>
    </row>
    <row r="59" spans="3:5" x14ac:dyDescent="0.3">
      <c r="C59" s="11"/>
      <c r="D59" s="11"/>
      <c r="E59" s="11"/>
    </row>
    <row r="60" spans="3:5" x14ac:dyDescent="0.3">
      <c r="C60" s="11"/>
      <c r="D60" s="11"/>
      <c r="E60" s="11"/>
    </row>
    <row r="61" spans="3:5" x14ac:dyDescent="0.3">
      <c r="C61" s="11"/>
      <c r="D61" s="11"/>
      <c r="E61" s="11"/>
    </row>
    <row r="62" spans="3:5" x14ac:dyDescent="0.3">
      <c r="C62" s="11"/>
      <c r="D62" s="11"/>
      <c r="E62" s="11"/>
    </row>
  </sheetData>
  <mergeCells count="1">
    <mergeCell ref="A1:F1"/>
  </mergeCells>
  <pageMargins left="0.39370078740157483" right="0.11811023622047245" top="0.74803149606299213" bottom="0.74803149606299213" header="0.31496062992125984" footer="0.31496062992125984"/>
  <pageSetup paperSize="9" scale="80" firstPageNumber="2" orientation="portrait" useFirstPageNumber="1" r:id="rId1"/>
  <headerFooter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FEC2E-381E-42E6-B0AE-17C5D1619369}">
  <sheetPr>
    <pageSetUpPr fitToPage="1"/>
  </sheetPr>
  <dimension ref="A1:F12"/>
  <sheetViews>
    <sheetView zoomScaleNormal="100" workbookViewId="0">
      <selection sqref="A1:F2"/>
    </sheetView>
  </sheetViews>
  <sheetFormatPr defaultRowHeight="14.4" x14ac:dyDescent="0.3"/>
  <cols>
    <col min="1" max="1" width="10.109375" customWidth="1"/>
    <col min="2" max="2" width="31.109375" customWidth="1"/>
    <col min="3" max="3" width="18" customWidth="1"/>
    <col min="4" max="4" width="21.109375" customWidth="1"/>
    <col min="5" max="5" width="18.88671875" customWidth="1"/>
  </cols>
  <sheetData>
    <row r="1" spans="1:6" ht="41.25" customHeight="1" x14ac:dyDescent="0.3">
      <c r="A1" s="223" t="s">
        <v>152</v>
      </c>
      <c r="B1" s="233"/>
      <c r="C1" s="234"/>
      <c r="D1" s="234"/>
      <c r="E1" s="234"/>
      <c r="F1" s="225"/>
    </row>
    <row r="2" spans="1:6" ht="15.75" customHeight="1" x14ac:dyDescent="0.3">
      <c r="A2" s="225"/>
      <c r="B2" s="225"/>
      <c r="C2" s="225"/>
      <c r="D2" s="225"/>
      <c r="E2" s="225"/>
      <c r="F2" s="225"/>
    </row>
    <row r="3" spans="1:6" ht="27" customHeight="1" x14ac:dyDescent="0.3">
      <c r="A3" s="213" t="s">
        <v>64</v>
      </c>
      <c r="B3" s="213"/>
      <c r="C3" s="213"/>
      <c r="D3" s="213"/>
      <c r="E3" s="213"/>
    </row>
    <row r="4" spans="1:6" ht="16.2" thickBot="1" x14ac:dyDescent="0.35">
      <c r="A4" s="33"/>
      <c r="B4" s="33"/>
      <c r="C4" s="33"/>
      <c r="D4" s="33"/>
      <c r="E4" s="86"/>
      <c r="F4" s="86" t="s">
        <v>21</v>
      </c>
    </row>
    <row r="5" spans="1:6" ht="26.4" x14ac:dyDescent="0.3">
      <c r="A5" s="98" t="s">
        <v>42</v>
      </c>
      <c r="B5" s="99" t="s">
        <v>0</v>
      </c>
      <c r="C5" s="100" t="s">
        <v>24</v>
      </c>
      <c r="D5" s="84" t="s">
        <v>141</v>
      </c>
      <c r="E5" s="100" t="s">
        <v>142</v>
      </c>
      <c r="F5" s="135" t="s">
        <v>143</v>
      </c>
    </row>
    <row r="6" spans="1:6" ht="18" customHeight="1" x14ac:dyDescent="0.3">
      <c r="A6" s="101">
        <v>1</v>
      </c>
      <c r="B6" s="38">
        <v>2</v>
      </c>
      <c r="C6" s="37">
        <v>3</v>
      </c>
      <c r="D6" s="37">
        <v>4</v>
      </c>
      <c r="E6" s="37">
        <v>5</v>
      </c>
      <c r="F6" s="180" t="s">
        <v>145</v>
      </c>
    </row>
    <row r="7" spans="1:6" ht="25.5" customHeight="1" x14ac:dyDescent="0.3">
      <c r="A7" s="181">
        <v>8</v>
      </c>
      <c r="B7" s="47" t="s">
        <v>65</v>
      </c>
      <c r="C7" s="141">
        <f t="shared" ref="C7:E7" si="0">SUM(C8)</f>
        <v>531000</v>
      </c>
      <c r="D7" s="141">
        <f t="shared" si="0"/>
        <v>-400000</v>
      </c>
      <c r="E7" s="141">
        <f t="shared" si="0"/>
        <v>131000</v>
      </c>
      <c r="F7" s="182">
        <f>E7/C7*100</f>
        <v>24.670433145009415</v>
      </c>
    </row>
    <row r="8" spans="1:6" ht="27" customHeight="1" x14ac:dyDescent="0.3">
      <c r="A8" s="104">
        <v>84</v>
      </c>
      <c r="B8" s="40" t="s">
        <v>66</v>
      </c>
      <c r="C8" s="130">
        <v>531000</v>
      </c>
      <c r="D8" s="130">
        <v>-400000</v>
      </c>
      <c r="E8" s="130">
        <f>C8+D8</f>
        <v>131000</v>
      </c>
      <c r="F8" s="183">
        <f t="shared" ref="F8:F11" si="1">E8/C8*100</f>
        <v>24.670433145009415</v>
      </c>
    </row>
    <row r="9" spans="1:6" ht="27" customHeight="1" x14ac:dyDescent="0.3">
      <c r="A9" s="109"/>
      <c r="B9" s="44"/>
      <c r="C9" s="142"/>
      <c r="D9" s="142"/>
      <c r="E9" s="142"/>
      <c r="F9" s="183"/>
    </row>
    <row r="10" spans="1:6" ht="26.4" x14ac:dyDescent="0.3">
      <c r="A10" s="184">
        <v>5</v>
      </c>
      <c r="B10" s="48" t="s">
        <v>67</v>
      </c>
      <c r="C10" s="141">
        <f t="shared" ref="C10:D10" si="2">SUM(C11)</f>
        <v>1111000</v>
      </c>
      <c r="D10" s="141">
        <f t="shared" si="2"/>
        <v>-531000</v>
      </c>
      <c r="E10" s="141">
        <f>C10+D10</f>
        <v>580000</v>
      </c>
      <c r="F10" s="182">
        <f t="shared" si="1"/>
        <v>52.205220522052208</v>
      </c>
    </row>
    <row r="11" spans="1:6" ht="26.4" x14ac:dyDescent="0.3">
      <c r="A11" s="104">
        <v>54</v>
      </c>
      <c r="B11" s="42" t="s">
        <v>68</v>
      </c>
      <c r="C11" s="130">
        <v>1111000</v>
      </c>
      <c r="D11" s="130">
        <v>-531000</v>
      </c>
      <c r="E11" s="143">
        <f>C11+D11</f>
        <v>580000</v>
      </c>
      <c r="F11" s="183">
        <f t="shared" si="1"/>
        <v>52.205220522052208</v>
      </c>
    </row>
    <row r="12" spans="1:6" ht="15" thickBot="1" x14ac:dyDescent="0.35">
      <c r="A12" s="185"/>
      <c r="B12" s="186"/>
      <c r="C12" s="187"/>
      <c r="D12" s="187"/>
      <c r="E12" s="187"/>
      <c r="F12" s="188"/>
    </row>
  </sheetData>
  <mergeCells count="2">
    <mergeCell ref="A3:E3"/>
    <mergeCell ref="A1:F2"/>
  </mergeCells>
  <pageMargins left="0.70866141732283472" right="0.70866141732283472" top="0.74803149606299213" bottom="0.74803149606299213" header="0.31496062992125984" footer="0.31496062992125984"/>
  <pageSetup paperSize="9" scale="80" firstPageNumber="3" fitToHeight="0" orientation="portrait" useFirstPageNumber="1" r:id="rId1"/>
  <headerFooter>
    <oddFooter>&amp;C3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8291-4E46-4B43-A604-B3765D554432}">
  <sheetPr>
    <pageSetUpPr fitToPage="1"/>
  </sheetPr>
  <dimension ref="A1:H137"/>
  <sheetViews>
    <sheetView zoomScaleNormal="100" workbookViewId="0">
      <selection activeCell="A128" sqref="A128:E128"/>
    </sheetView>
  </sheetViews>
  <sheetFormatPr defaultColWidth="9.109375" defaultRowHeight="14.4" x14ac:dyDescent="0.3"/>
  <cols>
    <col min="1" max="1" width="21.5546875" style="1" customWidth="1"/>
    <col min="2" max="2" width="50" style="12" customWidth="1"/>
    <col min="3" max="3" width="15.5546875" style="12" customWidth="1"/>
    <col min="4" max="4" width="22.44140625" style="12" customWidth="1"/>
    <col min="5" max="5" width="16.44140625" style="12" customWidth="1"/>
    <col min="6" max="6" width="10.109375" style="15" customWidth="1"/>
    <col min="7" max="7" width="9.109375" style="1"/>
    <col min="8" max="8" width="21.44140625" style="1" customWidth="1"/>
    <col min="9" max="16384" width="9.109375" style="1"/>
  </cols>
  <sheetData>
    <row r="1" spans="1:6" s="12" customFormat="1" ht="51" customHeight="1" x14ac:dyDescent="0.3">
      <c r="A1" s="236" t="s">
        <v>153</v>
      </c>
      <c r="B1" s="237"/>
      <c r="C1" s="237"/>
      <c r="D1" s="237"/>
      <c r="E1" s="237"/>
      <c r="F1" s="235"/>
    </row>
    <row r="2" spans="1:6" s="12" customFormat="1" x14ac:dyDescent="0.3">
      <c r="A2" s="242" t="s">
        <v>16</v>
      </c>
      <c r="B2" s="242"/>
      <c r="C2" s="242"/>
      <c r="D2" s="242"/>
      <c r="E2" s="242"/>
      <c r="F2" s="16"/>
    </row>
    <row r="3" spans="1:6" s="12" customFormat="1" x14ac:dyDescent="0.3">
      <c r="A3" s="242"/>
      <c r="B3" s="242"/>
      <c r="C3" s="242"/>
      <c r="D3" s="242"/>
      <c r="E3" s="242"/>
      <c r="F3" s="16"/>
    </row>
    <row r="4" spans="1:6" s="12" customFormat="1" ht="15" thickBot="1" x14ac:dyDescent="0.35">
      <c r="A4" s="57"/>
      <c r="B4" s="57"/>
      <c r="C4" s="57"/>
      <c r="D4" s="57"/>
      <c r="E4" s="79"/>
      <c r="F4" s="79" t="s">
        <v>21</v>
      </c>
    </row>
    <row r="5" spans="1:6" ht="29.25" customHeight="1" x14ac:dyDescent="0.3">
      <c r="A5" s="153" t="s">
        <v>69</v>
      </c>
      <c r="B5" s="154" t="s">
        <v>0</v>
      </c>
      <c r="C5" s="154" t="s">
        <v>24</v>
      </c>
      <c r="D5" s="84" t="s">
        <v>141</v>
      </c>
      <c r="E5" s="100" t="s">
        <v>142</v>
      </c>
      <c r="F5" s="170" t="s">
        <v>143</v>
      </c>
    </row>
    <row r="6" spans="1:6" ht="15" customHeight="1" x14ac:dyDescent="0.3">
      <c r="A6" s="171">
        <v>1</v>
      </c>
      <c r="B6" s="172">
        <v>2</v>
      </c>
      <c r="C6" s="172">
        <v>3</v>
      </c>
      <c r="D6" s="173">
        <v>4</v>
      </c>
      <c r="E6" s="174">
        <v>5</v>
      </c>
      <c r="F6" s="175" t="s">
        <v>147</v>
      </c>
    </row>
    <row r="7" spans="1:6" s="4" customFormat="1" ht="46.5" customHeight="1" x14ac:dyDescent="0.3">
      <c r="A7" s="155">
        <v>38245</v>
      </c>
      <c r="B7" s="58" t="s">
        <v>3</v>
      </c>
      <c r="C7" s="59">
        <f>SUM(C9+C62+C121+C96)</f>
        <v>10127000</v>
      </c>
      <c r="D7" s="59">
        <f>SUM(D9+D62+D121+D96)</f>
        <v>-574232.46</v>
      </c>
      <c r="E7" s="59">
        <f>SUM(E9+E62+E121+E96)</f>
        <v>9552767.5399999991</v>
      </c>
      <c r="F7" s="176">
        <f>E7/C7*100</f>
        <v>94.329688357855233</v>
      </c>
    </row>
    <row r="8" spans="1:6" s="4" customFormat="1" ht="20.25" customHeight="1" x14ac:dyDescent="0.3">
      <c r="A8" s="157"/>
      <c r="B8" s="60"/>
      <c r="C8" s="61"/>
      <c r="D8" s="61"/>
      <c r="E8" s="61"/>
      <c r="F8" s="158"/>
    </row>
    <row r="9" spans="1:6" s="13" customFormat="1" ht="30" customHeight="1" x14ac:dyDescent="0.3">
      <c r="A9" s="159" t="s">
        <v>102</v>
      </c>
      <c r="B9" s="62" t="s">
        <v>70</v>
      </c>
      <c r="C9" s="63">
        <f>SUM(C10+C14+C18+C25+C35+C39+C46+C50+C54)</f>
        <v>2531500</v>
      </c>
      <c r="D9" s="63">
        <f>SUM(D10+D14+D18+D25+D35+D39+D46+D50+D54)</f>
        <v>70000</v>
      </c>
      <c r="E9" s="63">
        <f>SUM(E10+E14+E18+E25+E35+E39+E46+E50+E54)</f>
        <v>2601500</v>
      </c>
      <c r="F9" s="177">
        <f>E9/C9*100</f>
        <v>102.76515899664231</v>
      </c>
    </row>
    <row r="10" spans="1:6" s="14" customFormat="1" ht="20.25" customHeight="1" x14ac:dyDescent="0.3">
      <c r="A10" s="160" t="s">
        <v>83</v>
      </c>
      <c r="B10" s="64" t="s">
        <v>51</v>
      </c>
      <c r="C10" s="65">
        <f>SUM(C13)</f>
        <v>614100</v>
      </c>
      <c r="D10" s="65">
        <f>SUM(D13)</f>
        <v>0</v>
      </c>
      <c r="E10" s="65">
        <f>C10+D10</f>
        <v>614100</v>
      </c>
      <c r="F10" s="176">
        <f>E10/C10*100</f>
        <v>100</v>
      </c>
    </row>
    <row r="11" spans="1:6" ht="15" customHeight="1" x14ac:dyDescent="0.3">
      <c r="A11" s="161" t="s">
        <v>79</v>
      </c>
      <c r="B11" s="243" t="s">
        <v>78</v>
      </c>
      <c r="C11" s="244"/>
      <c r="D11" s="244"/>
      <c r="E11" s="245"/>
      <c r="F11" s="156"/>
    </row>
    <row r="12" spans="1:6" ht="21" customHeight="1" x14ac:dyDescent="0.3">
      <c r="A12" s="162" t="s">
        <v>71</v>
      </c>
      <c r="B12" s="66" t="s">
        <v>50</v>
      </c>
      <c r="C12" s="67">
        <f t="shared" ref="C12:D12" si="0">SUM(C13)</f>
        <v>614100</v>
      </c>
      <c r="D12" s="67">
        <f t="shared" si="0"/>
        <v>0</v>
      </c>
      <c r="E12" s="67">
        <f>C12+D12</f>
        <v>614100</v>
      </c>
      <c r="F12" s="178">
        <f>E12/C12*100</f>
        <v>100</v>
      </c>
    </row>
    <row r="13" spans="1:6" ht="21" customHeight="1" x14ac:dyDescent="0.3">
      <c r="A13" s="161" t="s">
        <v>72</v>
      </c>
      <c r="B13" s="68" t="s">
        <v>51</v>
      </c>
      <c r="C13" s="69">
        <v>614100</v>
      </c>
      <c r="D13" s="69">
        <v>0</v>
      </c>
      <c r="E13" s="67">
        <f>C13+D13</f>
        <v>614100</v>
      </c>
      <c r="F13" s="178">
        <f>E13/C13*100</f>
        <v>100</v>
      </c>
    </row>
    <row r="14" spans="1:6" ht="21" customHeight="1" x14ac:dyDescent="0.3">
      <c r="A14" s="163" t="s">
        <v>84</v>
      </c>
      <c r="B14" s="64" t="s">
        <v>73</v>
      </c>
      <c r="C14" s="65">
        <f>SUM(C17)</f>
        <v>57600</v>
      </c>
      <c r="D14" s="65">
        <f>SUM(D17)</f>
        <v>0</v>
      </c>
      <c r="E14" s="65">
        <f>SUM(E17)</f>
        <v>57600</v>
      </c>
      <c r="F14" s="176">
        <f>E14/C14*100</f>
        <v>100</v>
      </c>
    </row>
    <row r="15" spans="1:6" ht="15" customHeight="1" x14ac:dyDescent="0.3">
      <c r="A15" s="161" t="s">
        <v>79</v>
      </c>
      <c r="B15" s="66" t="s">
        <v>80</v>
      </c>
      <c r="C15" s="66"/>
      <c r="D15" s="66"/>
      <c r="E15" s="66"/>
      <c r="F15" s="156"/>
    </row>
    <row r="16" spans="1:6" ht="21" customHeight="1" x14ac:dyDescent="0.3">
      <c r="A16" s="161" t="s">
        <v>71</v>
      </c>
      <c r="B16" s="66" t="s">
        <v>50</v>
      </c>
      <c r="C16" s="67">
        <f t="shared" ref="C16:D16" si="1">SUM(C17)</f>
        <v>57600</v>
      </c>
      <c r="D16" s="67">
        <f t="shared" si="1"/>
        <v>0</v>
      </c>
      <c r="E16" s="67">
        <f>SUM(E17)</f>
        <v>57600</v>
      </c>
      <c r="F16" s="178">
        <f t="shared" ref="F16:F17" si="2">E16/C16*100</f>
        <v>100</v>
      </c>
    </row>
    <row r="17" spans="1:6" ht="21" customHeight="1" x14ac:dyDescent="0.3">
      <c r="A17" s="161" t="s">
        <v>74</v>
      </c>
      <c r="B17" s="68" t="s">
        <v>52</v>
      </c>
      <c r="C17" s="69">
        <v>57600</v>
      </c>
      <c r="D17" s="69">
        <v>0</v>
      </c>
      <c r="E17" s="67">
        <f>C17+D17</f>
        <v>57600</v>
      </c>
      <c r="F17" s="178">
        <f t="shared" si="2"/>
        <v>100</v>
      </c>
    </row>
    <row r="18" spans="1:6" ht="21" customHeight="1" x14ac:dyDescent="0.3">
      <c r="A18" s="163" t="s">
        <v>85</v>
      </c>
      <c r="B18" s="64" t="s">
        <v>75</v>
      </c>
      <c r="C18" s="65">
        <f>SUM(C21+C24)</f>
        <v>37960</v>
      </c>
      <c r="D18" s="65">
        <f>SUM(D21+D24)</f>
        <v>0</v>
      </c>
      <c r="E18" s="65">
        <f>SUM(E21+E24)</f>
        <v>37960</v>
      </c>
      <c r="F18" s="176">
        <f>E18/C18*100</f>
        <v>100</v>
      </c>
    </row>
    <row r="19" spans="1:6" ht="15.75" customHeight="1" x14ac:dyDescent="0.3">
      <c r="A19" s="161" t="s">
        <v>76</v>
      </c>
      <c r="B19" s="240" t="s">
        <v>77</v>
      </c>
      <c r="C19" s="241"/>
      <c r="D19" s="241"/>
      <c r="E19" s="241"/>
      <c r="F19" s="156"/>
    </row>
    <row r="20" spans="1:6" ht="21.75" customHeight="1" x14ac:dyDescent="0.3">
      <c r="A20" s="162" t="s">
        <v>71</v>
      </c>
      <c r="B20" s="66" t="s">
        <v>50</v>
      </c>
      <c r="C20" s="70">
        <f>C21</f>
        <v>1500</v>
      </c>
      <c r="D20" s="70">
        <f>D21</f>
        <v>0</v>
      </c>
      <c r="E20" s="70">
        <f>E21</f>
        <v>1500</v>
      </c>
      <c r="F20" s="178">
        <f t="shared" ref="F20:F21" si="3">E20/C20*100</f>
        <v>100</v>
      </c>
    </row>
    <row r="21" spans="1:6" ht="21" customHeight="1" x14ac:dyDescent="0.3">
      <c r="A21" s="161" t="s">
        <v>74</v>
      </c>
      <c r="B21" s="68" t="s">
        <v>52</v>
      </c>
      <c r="C21" s="69">
        <v>1500</v>
      </c>
      <c r="D21" s="69">
        <v>0</v>
      </c>
      <c r="E21" s="67">
        <f>C21+D21</f>
        <v>1500</v>
      </c>
      <c r="F21" s="178">
        <f t="shared" si="3"/>
        <v>100</v>
      </c>
    </row>
    <row r="22" spans="1:6" ht="15" customHeight="1" x14ac:dyDescent="0.3">
      <c r="A22" s="161" t="s">
        <v>79</v>
      </c>
      <c r="B22" s="93" t="s">
        <v>80</v>
      </c>
      <c r="C22" s="94"/>
      <c r="D22" s="94"/>
      <c r="E22" s="94"/>
      <c r="F22" s="156"/>
    </row>
    <row r="23" spans="1:6" ht="21.75" customHeight="1" x14ac:dyDescent="0.3">
      <c r="A23" s="161" t="s">
        <v>71</v>
      </c>
      <c r="B23" s="66" t="s">
        <v>50</v>
      </c>
      <c r="C23" s="70">
        <f t="shared" ref="C23:E23" si="4">SUM(C24)</f>
        <v>36460</v>
      </c>
      <c r="D23" s="70">
        <f t="shared" si="4"/>
        <v>0</v>
      </c>
      <c r="E23" s="70">
        <f t="shared" si="4"/>
        <v>36460</v>
      </c>
      <c r="F23" s="178">
        <f t="shared" ref="F23:F24" si="5">E23/C23*100</f>
        <v>100</v>
      </c>
    </row>
    <row r="24" spans="1:6" ht="21" customHeight="1" x14ac:dyDescent="0.3">
      <c r="A24" s="161" t="s">
        <v>74</v>
      </c>
      <c r="B24" s="68" t="s">
        <v>52</v>
      </c>
      <c r="C24" s="69">
        <v>36460</v>
      </c>
      <c r="D24" s="69">
        <v>0</v>
      </c>
      <c r="E24" s="67">
        <f>C24+D24</f>
        <v>36460</v>
      </c>
      <c r="F24" s="178">
        <f t="shared" si="5"/>
        <v>100</v>
      </c>
    </row>
    <row r="25" spans="1:6" ht="21.75" customHeight="1" x14ac:dyDescent="0.3">
      <c r="A25" s="163" t="s">
        <v>86</v>
      </c>
      <c r="B25" s="64" t="s">
        <v>81</v>
      </c>
      <c r="C25" s="71">
        <f>SUM(C28+C31)</f>
        <v>1113570</v>
      </c>
      <c r="D25" s="71">
        <f t="shared" ref="D25:E25" si="6">SUM(D28+D31)</f>
        <v>0</v>
      </c>
      <c r="E25" s="71">
        <f t="shared" si="6"/>
        <v>1113570</v>
      </c>
      <c r="F25" s="176">
        <f>E25/C25*100</f>
        <v>100</v>
      </c>
    </row>
    <row r="26" spans="1:6" ht="15" customHeight="1" x14ac:dyDescent="0.3">
      <c r="A26" s="161" t="s">
        <v>76</v>
      </c>
      <c r="B26" s="240" t="s">
        <v>77</v>
      </c>
      <c r="C26" s="241"/>
      <c r="D26" s="241"/>
      <c r="E26" s="241"/>
      <c r="F26" s="156"/>
    </row>
    <row r="27" spans="1:6" ht="21" customHeight="1" x14ac:dyDescent="0.3">
      <c r="A27" s="162" t="s">
        <v>71</v>
      </c>
      <c r="B27" s="66" t="s">
        <v>50</v>
      </c>
      <c r="C27" s="70">
        <f t="shared" ref="C27:E27" si="7">SUM(C28)</f>
        <v>8500</v>
      </c>
      <c r="D27" s="70">
        <f t="shared" si="7"/>
        <v>0</v>
      </c>
      <c r="E27" s="70">
        <f t="shared" si="7"/>
        <v>8500</v>
      </c>
      <c r="F27" s="178">
        <f t="shared" ref="F27:F28" si="8">E27/C27*100</f>
        <v>100</v>
      </c>
    </row>
    <row r="28" spans="1:6" ht="21" customHeight="1" x14ac:dyDescent="0.3">
      <c r="A28" s="161" t="s">
        <v>74</v>
      </c>
      <c r="B28" s="68" t="s">
        <v>52</v>
      </c>
      <c r="C28" s="69">
        <v>8500</v>
      </c>
      <c r="D28" s="69">
        <v>0</v>
      </c>
      <c r="E28" s="69">
        <v>8500</v>
      </c>
      <c r="F28" s="178">
        <f t="shared" si="8"/>
        <v>100</v>
      </c>
    </row>
    <row r="29" spans="1:6" ht="15" customHeight="1" x14ac:dyDescent="0.3">
      <c r="A29" s="161" t="s">
        <v>79</v>
      </c>
      <c r="B29" s="240" t="s">
        <v>80</v>
      </c>
      <c r="C29" s="241"/>
      <c r="D29" s="241"/>
      <c r="E29" s="241"/>
      <c r="F29" s="156"/>
    </row>
    <row r="30" spans="1:6" ht="21" customHeight="1" x14ac:dyDescent="0.3">
      <c r="A30" s="162" t="s">
        <v>71</v>
      </c>
      <c r="B30" s="66" t="s">
        <v>50</v>
      </c>
      <c r="C30" s="70">
        <f t="shared" ref="C30:E30" si="9">SUM(C31)</f>
        <v>1105070</v>
      </c>
      <c r="D30" s="70">
        <f t="shared" si="9"/>
        <v>0</v>
      </c>
      <c r="E30" s="70">
        <f t="shared" si="9"/>
        <v>1105070</v>
      </c>
      <c r="F30" s="178">
        <f t="shared" ref="F30:F31" si="10">E30/C30*100</f>
        <v>100</v>
      </c>
    </row>
    <row r="31" spans="1:6" ht="21" customHeight="1" x14ac:dyDescent="0.3">
      <c r="A31" s="161" t="s">
        <v>74</v>
      </c>
      <c r="B31" s="68" t="s">
        <v>52</v>
      </c>
      <c r="C31" s="69">
        <v>1105070</v>
      </c>
      <c r="D31" s="69">
        <v>0</v>
      </c>
      <c r="E31" s="67">
        <f>C31+D31</f>
        <v>1105070</v>
      </c>
      <c r="F31" s="178">
        <f t="shared" si="10"/>
        <v>100</v>
      </c>
    </row>
    <row r="32" spans="1:6" ht="14.25" customHeight="1" x14ac:dyDescent="0.3">
      <c r="A32" s="161" t="s">
        <v>109</v>
      </c>
      <c r="B32" s="246" t="s">
        <v>132</v>
      </c>
      <c r="C32" s="247"/>
      <c r="D32" s="247"/>
      <c r="E32" s="248"/>
      <c r="F32" s="156"/>
    </row>
    <row r="33" spans="1:6" ht="20.25" customHeight="1" x14ac:dyDescent="0.3">
      <c r="A33" s="162" t="s">
        <v>71</v>
      </c>
      <c r="B33" s="66" t="s">
        <v>50</v>
      </c>
      <c r="C33" s="69">
        <f>SUM(C34)</f>
        <v>20000</v>
      </c>
      <c r="D33" s="69">
        <f>SUM(D34)</f>
        <v>0</v>
      </c>
      <c r="E33" s="69">
        <f>SUM(E34)</f>
        <v>20000</v>
      </c>
      <c r="F33" s="178">
        <f t="shared" ref="F33:F34" si="11">E33/C33*100</f>
        <v>100</v>
      </c>
    </row>
    <row r="34" spans="1:6" ht="21" customHeight="1" x14ac:dyDescent="0.3">
      <c r="A34" s="161" t="s">
        <v>74</v>
      </c>
      <c r="B34" s="68" t="s">
        <v>52</v>
      </c>
      <c r="C34" s="69">
        <v>20000</v>
      </c>
      <c r="D34" s="69">
        <v>0</v>
      </c>
      <c r="E34" s="67">
        <f>C34+D34</f>
        <v>20000</v>
      </c>
      <c r="F34" s="178">
        <f t="shared" si="11"/>
        <v>100</v>
      </c>
    </row>
    <row r="35" spans="1:6" s="14" customFormat="1" ht="20.25" customHeight="1" x14ac:dyDescent="0.3">
      <c r="A35" s="160" t="s">
        <v>87</v>
      </c>
      <c r="B35" s="64" t="s">
        <v>82</v>
      </c>
      <c r="C35" s="65">
        <f>SUM(C38)</f>
        <v>59770</v>
      </c>
      <c r="D35" s="71">
        <f>D38</f>
        <v>0</v>
      </c>
      <c r="E35" s="71">
        <f>E38</f>
        <v>59770</v>
      </c>
      <c r="F35" s="176">
        <f>E35/C35*100</f>
        <v>100</v>
      </c>
    </row>
    <row r="36" spans="1:6" ht="15" customHeight="1" x14ac:dyDescent="0.3">
      <c r="A36" s="161" t="s">
        <v>79</v>
      </c>
      <c r="B36" s="240" t="s">
        <v>78</v>
      </c>
      <c r="C36" s="241"/>
      <c r="D36" s="241"/>
      <c r="E36" s="241"/>
      <c r="F36" s="156"/>
    </row>
    <row r="37" spans="1:6" ht="21" customHeight="1" x14ac:dyDescent="0.3">
      <c r="A37" s="162" t="s">
        <v>71</v>
      </c>
      <c r="B37" s="66" t="s">
        <v>50</v>
      </c>
      <c r="C37" s="70">
        <f t="shared" ref="C37:E37" si="12">SUM(C38)</f>
        <v>59770</v>
      </c>
      <c r="D37" s="70">
        <f t="shared" si="12"/>
        <v>0</v>
      </c>
      <c r="E37" s="70">
        <f t="shared" si="12"/>
        <v>59770</v>
      </c>
      <c r="F37" s="178">
        <f t="shared" ref="F37:F38" si="13">E37/C37*100</f>
        <v>100</v>
      </c>
    </row>
    <row r="38" spans="1:6" ht="21" customHeight="1" x14ac:dyDescent="0.3">
      <c r="A38" s="161" t="s">
        <v>74</v>
      </c>
      <c r="B38" s="93" t="s">
        <v>52</v>
      </c>
      <c r="C38" s="70">
        <v>59770</v>
      </c>
      <c r="D38" s="70">
        <v>0</v>
      </c>
      <c r="E38" s="67">
        <f>C38+D38</f>
        <v>59770</v>
      </c>
      <c r="F38" s="178">
        <f t="shared" si="13"/>
        <v>100</v>
      </c>
    </row>
    <row r="39" spans="1:6" ht="21" customHeight="1" x14ac:dyDescent="0.3">
      <c r="A39" s="163" t="s">
        <v>88</v>
      </c>
      <c r="B39" s="64" t="s">
        <v>59</v>
      </c>
      <c r="C39" s="71">
        <f>SUM(C42+C45)</f>
        <v>35000</v>
      </c>
      <c r="D39" s="71">
        <f t="shared" ref="D39:E39" si="14">SUM(D42+D45)</f>
        <v>70000</v>
      </c>
      <c r="E39" s="71">
        <f t="shared" si="14"/>
        <v>105000</v>
      </c>
      <c r="F39" s="176">
        <f>E39/C39*100</f>
        <v>300</v>
      </c>
    </row>
    <row r="40" spans="1:6" ht="15" customHeight="1" x14ac:dyDescent="0.3">
      <c r="A40" s="161" t="s">
        <v>89</v>
      </c>
      <c r="B40" s="240" t="s">
        <v>90</v>
      </c>
      <c r="C40" s="240"/>
      <c r="D40" s="240"/>
      <c r="E40" s="240"/>
      <c r="F40" s="156"/>
    </row>
    <row r="41" spans="1:6" ht="21" customHeight="1" x14ac:dyDescent="0.3">
      <c r="A41" s="162" t="s">
        <v>71</v>
      </c>
      <c r="B41" s="66" t="s">
        <v>50</v>
      </c>
      <c r="C41" s="70">
        <f t="shared" ref="C41:E41" si="15">SUM(C42)</f>
        <v>15000</v>
      </c>
      <c r="D41" s="70">
        <f t="shared" si="15"/>
        <v>15000</v>
      </c>
      <c r="E41" s="70">
        <f t="shared" si="15"/>
        <v>30000</v>
      </c>
      <c r="F41" s="178">
        <f t="shared" ref="F41:F42" si="16">E41/C41*100</f>
        <v>200</v>
      </c>
    </row>
    <row r="42" spans="1:6" ht="21" customHeight="1" x14ac:dyDescent="0.3">
      <c r="A42" s="161" t="s">
        <v>91</v>
      </c>
      <c r="B42" s="93" t="s">
        <v>59</v>
      </c>
      <c r="C42" s="70">
        <v>15000</v>
      </c>
      <c r="D42" s="70">
        <v>15000</v>
      </c>
      <c r="E42" s="70">
        <f>C42+D42</f>
        <v>30000</v>
      </c>
      <c r="F42" s="178">
        <f t="shared" si="16"/>
        <v>200</v>
      </c>
    </row>
    <row r="43" spans="1:6" ht="15" customHeight="1" x14ac:dyDescent="0.3">
      <c r="A43" s="161" t="s">
        <v>79</v>
      </c>
      <c r="B43" s="240" t="s">
        <v>78</v>
      </c>
      <c r="C43" s="241"/>
      <c r="D43" s="241"/>
      <c r="E43" s="241"/>
      <c r="F43" s="156"/>
    </row>
    <row r="44" spans="1:6" ht="21" customHeight="1" x14ac:dyDescent="0.3">
      <c r="A44" s="162" t="s">
        <v>71</v>
      </c>
      <c r="B44" s="66" t="s">
        <v>50</v>
      </c>
      <c r="C44" s="70">
        <f t="shared" ref="C44:E44" si="17">SUM(C45)</f>
        <v>20000</v>
      </c>
      <c r="D44" s="70">
        <f t="shared" si="17"/>
        <v>55000</v>
      </c>
      <c r="E44" s="70">
        <f t="shared" si="17"/>
        <v>75000</v>
      </c>
      <c r="F44" s="178">
        <f t="shared" ref="F44:F45" si="18">E44/C44*100</f>
        <v>375</v>
      </c>
    </row>
    <row r="45" spans="1:6" s="14" customFormat="1" ht="21" customHeight="1" x14ac:dyDescent="0.3">
      <c r="A45" s="161" t="s">
        <v>91</v>
      </c>
      <c r="B45" s="93" t="s">
        <v>59</v>
      </c>
      <c r="C45" s="70">
        <v>20000</v>
      </c>
      <c r="D45" s="70">
        <v>55000</v>
      </c>
      <c r="E45" s="70">
        <f>C45+D45</f>
        <v>75000</v>
      </c>
      <c r="F45" s="178">
        <f t="shared" si="18"/>
        <v>375</v>
      </c>
    </row>
    <row r="46" spans="1:6" ht="21" customHeight="1" x14ac:dyDescent="0.3">
      <c r="A46" s="163" t="s">
        <v>92</v>
      </c>
      <c r="B46" s="64" t="s">
        <v>93</v>
      </c>
      <c r="C46" s="65">
        <f>SUM(C49)</f>
        <v>595000</v>
      </c>
      <c r="D46" s="65">
        <f>SUM(D49)</f>
        <v>0</v>
      </c>
      <c r="E46" s="65">
        <f>SUM(E49)</f>
        <v>595000</v>
      </c>
      <c r="F46" s="176">
        <f>E46/C46*100</f>
        <v>100</v>
      </c>
    </row>
    <row r="47" spans="1:6" ht="15" customHeight="1" x14ac:dyDescent="0.3">
      <c r="A47" s="161" t="s">
        <v>79</v>
      </c>
      <c r="B47" s="240" t="s">
        <v>78</v>
      </c>
      <c r="C47" s="241"/>
      <c r="D47" s="241"/>
      <c r="E47" s="241"/>
      <c r="F47" s="156"/>
    </row>
    <row r="48" spans="1:6" ht="21" customHeight="1" x14ac:dyDescent="0.3">
      <c r="A48" s="162" t="s">
        <v>71</v>
      </c>
      <c r="B48" s="66" t="s">
        <v>50</v>
      </c>
      <c r="C48" s="70">
        <f t="shared" ref="C48:E48" si="19">SUM(C49)</f>
        <v>595000</v>
      </c>
      <c r="D48" s="70">
        <f t="shared" si="19"/>
        <v>0</v>
      </c>
      <c r="E48" s="70">
        <f t="shared" si="19"/>
        <v>595000</v>
      </c>
      <c r="F48" s="178">
        <f t="shared" ref="F48:F49" si="20">E48/C48*100</f>
        <v>100</v>
      </c>
    </row>
    <row r="49" spans="1:6" ht="21" customHeight="1" x14ac:dyDescent="0.3">
      <c r="A49" s="161" t="s">
        <v>94</v>
      </c>
      <c r="B49" s="93" t="s">
        <v>60</v>
      </c>
      <c r="C49" s="72">
        <v>595000</v>
      </c>
      <c r="D49" s="72">
        <v>0</v>
      </c>
      <c r="E49" s="67">
        <f>C49+D49</f>
        <v>595000</v>
      </c>
      <c r="F49" s="178">
        <f t="shared" si="20"/>
        <v>100</v>
      </c>
    </row>
    <row r="50" spans="1:6" s="13" customFormat="1" ht="20.25" customHeight="1" x14ac:dyDescent="0.3">
      <c r="A50" s="163" t="s">
        <v>95</v>
      </c>
      <c r="B50" s="64" t="s">
        <v>61</v>
      </c>
      <c r="C50" s="65">
        <f>SUM(C53)</f>
        <v>7000</v>
      </c>
      <c r="D50" s="65">
        <f>SUM(D53)</f>
        <v>0</v>
      </c>
      <c r="E50" s="65">
        <f>SUM(E53)</f>
        <v>7000</v>
      </c>
      <c r="F50" s="176">
        <f>E50/C50*100</f>
        <v>100</v>
      </c>
    </row>
    <row r="51" spans="1:6" ht="15" customHeight="1" x14ac:dyDescent="0.3">
      <c r="A51" s="161" t="s">
        <v>79</v>
      </c>
      <c r="B51" s="240" t="s">
        <v>78</v>
      </c>
      <c r="C51" s="241"/>
      <c r="D51" s="241"/>
      <c r="E51" s="241"/>
      <c r="F51" s="156"/>
    </row>
    <row r="52" spans="1:6" ht="21" customHeight="1" x14ac:dyDescent="0.3">
      <c r="A52" s="162" t="s">
        <v>71</v>
      </c>
      <c r="B52" s="66" t="s">
        <v>50</v>
      </c>
      <c r="C52" s="70">
        <f t="shared" ref="C52:E52" si="21">SUM(C53)</f>
        <v>7000</v>
      </c>
      <c r="D52" s="70">
        <f t="shared" si="21"/>
        <v>0</v>
      </c>
      <c r="E52" s="70">
        <f t="shared" si="21"/>
        <v>7000</v>
      </c>
      <c r="F52" s="178">
        <f t="shared" ref="F52:F53" si="22">E52/C52*100</f>
        <v>100</v>
      </c>
    </row>
    <row r="53" spans="1:6" ht="21" customHeight="1" x14ac:dyDescent="0.3">
      <c r="A53" s="161" t="s">
        <v>96</v>
      </c>
      <c r="B53" s="93" t="s">
        <v>61</v>
      </c>
      <c r="C53" s="70">
        <v>7000</v>
      </c>
      <c r="D53" s="70">
        <v>0</v>
      </c>
      <c r="E53" s="67">
        <f>C53+D53</f>
        <v>7000</v>
      </c>
      <c r="F53" s="178">
        <f t="shared" si="22"/>
        <v>100</v>
      </c>
    </row>
    <row r="54" spans="1:6" ht="21.75" customHeight="1" x14ac:dyDescent="0.3">
      <c r="A54" s="163" t="s">
        <v>97</v>
      </c>
      <c r="B54" s="64" t="s">
        <v>98</v>
      </c>
      <c r="C54" s="71">
        <f>SUM(C57+C60)</f>
        <v>11500</v>
      </c>
      <c r="D54" s="71">
        <f>SUM(D57+D60)</f>
        <v>0</v>
      </c>
      <c r="E54" s="71">
        <f>SUM(E57+E60)</f>
        <v>11500</v>
      </c>
      <c r="F54" s="176">
        <f>E54/C54*100</f>
        <v>100</v>
      </c>
    </row>
    <row r="55" spans="1:6" ht="15.75" customHeight="1" x14ac:dyDescent="0.3">
      <c r="A55" s="161" t="s">
        <v>76</v>
      </c>
      <c r="B55" s="240" t="s">
        <v>77</v>
      </c>
      <c r="C55" s="241"/>
      <c r="D55" s="241"/>
      <c r="E55" s="241"/>
      <c r="F55" s="156"/>
    </row>
    <row r="56" spans="1:6" ht="21.75" customHeight="1" x14ac:dyDescent="0.3">
      <c r="A56" s="161" t="s">
        <v>99</v>
      </c>
      <c r="B56" s="42" t="s">
        <v>53</v>
      </c>
      <c r="C56" s="70">
        <f t="shared" ref="C56:E56" si="23">SUM(C57)</f>
        <v>2000</v>
      </c>
      <c r="D56" s="70">
        <f t="shared" si="23"/>
        <v>0</v>
      </c>
      <c r="E56" s="70">
        <f t="shared" si="23"/>
        <v>2000</v>
      </c>
      <c r="F56" s="178">
        <f t="shared" ref="F56:F57" si="24">E56/C56*100</f>
        <v>100</v>
      </c>
    </row>
    <row r="57" spans="1:6" ht="21" customHeight="1" x14ac:dyDescent="0.3">
      <c r="A57" s="161" t="s">
        <v>100</v>
      </c>
      <c r="B57" s="93" t="s">
        <v>101</v>
      </c>
      <c r="C57" s="70">
        <v>2000</v>
      </c>
      <c r="D57" s="70">
        <v>0</v>
      </c>
      <c r="E57" s="67">
        <f>C57+D57</f>
        <v>2000</v>
      </c>
      <c r="F57" s="178">
        <f t="shared" si="24"/>
        <v>100</v>
      </c>
    </row>
    <row r="58" spans="1:6" ht="15" customHeight="1" x14ac:dyDescent="0.3">
      <c r="A58" s="161" t="s">
        <v>79</v>
      </c>
      <c r="B58" s="240" t="s">
        <v>78</v>
      </c>
      <c r="C58" s="241"/>
      <c r="D58" s="241"/>
      <c r="E58" s="241"/>
      <c r="F58" s="156"/>
    </row>
    <row r="59" spans="1:6" ht="21" customHeight="1" x14ac:dyDescent="0.3">
      <c r="A59" s="161" t="s">
        <v>99</v>
      </c>
      <c r="B59" s="42" t="s">
        <v>53</v>
      </c>
      <c r="C59" s="70">
        <f t="shared" ref="C59:E59" si="25">SUM(C60)</f>
        <v>9500</v>
      </c>
      <c r="D59" s="70">
        <f t="shared" si="25"/>
        <v>0</v>
      </c>
      <c r="E59" s="70">
        <f t="shared" si="25"/>
        <v>9500</v>
      </c>
      <c r="F59" s="178">
        <f t="shared" ref="F59:F60" si="26">E59/C59*100</f>
        <v>100</v>
      </c>
    </row>
    <row r="60" spans="1:6" ht="21" customHeight="1" x14ac:dyDescent="0.3">
      <c r="A60" s="161" t="s">
        <v>100</v>
      </c>
      <c r="B60" s="93" t="s">
        <v>101</v>
      </c>
      <c r="C60" s="70">
        <v>9500</v>
      </c>
      <c r="D60" s="70">
        <v>0</v>
      </c>
      <c r="E60" s="67">
        <f>C60+D60</f>
        <v>9500</v>
      </c>
      <c r="F60" s="178">
        <f t="shared" si="26"/>
        <v>100</v>
      </c>
    </row>
    <row r="61" spans="1:6" ht="11.25" customHeight="1" x14ac:dyDescent="0.3">
      <c r="A61" s="161"/>
      <c r="B61" s="93"/>
      <c r="C61" s="70"/>
      <c r="D61" s="70"/>
      <c r="E61" s="70"/>
      <c r="F61" s="156"/>
    </row>
    <row r="62" spans="1:6" ht="48.75" customHeight="1" x14ac:dyDescent="0.3">
      <c r="A62" s="159" t="s">
        <v>103</v>
      </c>
      <c r="B62" s="62" t="s">
        <v>104</v>
      </c>
      <c r="C62" s="63">
        <f>SUM(C63+C70+C77+C84+C91)</f>
        <v>5575000</v>
      </c>
      <c r="D62" s="63">
        <f>SUM(D63+D70+D77+D84)</f>
        <v>-332032.45999999996</v>
      </c>
      <c r="E62" s="63">
        <f>SUM(E63+E70+E77+E84+E91)</f>
        <v>5242967.54</v>
      </c>
      <c r="F62" s="177">
        <f>E62/C62*100</f>
        <v>94.044260807174879</v>
      </c>
    </row>
    <row r="63" spans="1:6" ht="20.25" customHeight="1" x14ac:dyDescent="0.3">
      <c r="A63" s="163" t="s">
        <v>105</v>
      </c>
      <c r="B63" s="64" t="s">
        <v>106</v>
      </c>
      <c r="C63" s="65">
        <f>C66+C69</f>
        <v>3500000</v>
      </c>
      <c r="D63" s="65">
        <f>D66+D69</f>
        <v>-177732.46</v>
      </c>
      <c r="E63" s="65">
        <f>E66+E69</f>
        <v>3322267.54</v>
      </c>
      <c r="F63" s="176">
        <f>E63/C63*100</f>
        <v>94.92192971428571</v>
      </c>
    </row>
    <row r="64" spans="1:6" ht="15" customHeight="1" x14ac:dyDescent="0.3">
      <c r="A64" s="161" t="s">
        <v>89</v>
      </c>
      <c r="B64" s="240" t="s">
        <v>90</v>
      </c>
      <c r="C64" s="240"/>
      <c r="D64" s="240"/>
      <c r="E64" s="240"/>
      <c r="F64" s="156"/>
    </row>
    <row r="65" spans="1:6" ht="20.25" customHeight="1" x14ac:dyDescent="0.3">
      <c r="A65" s="162" t="s">
        <v>71</v>
      </c>
      <c r="B65" s="66" t="s">
        <v>50</v>
      </c>
      <c r="C65" s="70">
        <f t="shared" ref="C65:E65" si="27">SUM(C66)</f>
        <v>1031000</v>
      </c>
      <c r="D65" s="70">
        <f t="shared" si="27"/>
        <v>-177732.46</v>
      </c>
      <c r="E65" s="70">
        <f t="shared" si="27"/>
        <v>853267.54</v>
      </c>
      <c r="F65" s="178">
        <f t="shared" ref="F65:F66" si="28">E65/C65*100</f>
        <v>82.76115809893308</v>
      </c>
    </row>
    <row r="66" spans="1:6" s="9" customFormat="1" ht="21" customHeight="1" x14ac:dyDescent="0.3">
      <c r="A66" s="161" t="s">
        <v>74</v>
      </c>
      <c r="B66" s="93" t="s">
        <v>52</v>
      </c>
      <c r="C66" s="69">
        <v>1031000</v>
      </c>
      <c r="D66" s="69">
        <v>-177732.46</v>
      </c>
      <c r="E66" s="67">
        <f>C66+D66</f>
        <v>853267.54</v>
      </c>
      <c r="F66" s="178">
        <f t="shared" si="28"/>
        <v>82.76115809893308</v>
      </c>
    </row>
    <row r="67" spans="1:6" s="9" customFormat="1" ht="15" customHeight="1" x14ac:dyDescent="0.3">
      <c r="A67" s="161" t="s">
        <v>79</v>
      </c>
      <c r="B67" s="240" t="s">
        <v>78</v>
      </c>
      <c r="C67" s="241"/>
      <c r="D67" s="241"/>
      <c r="E67" s="241"/>
      <c r="F67" s="164"/>
    </row>
    <row r="68" spans="1:6" s="9" customFormat="1" ht="21" customHeight="1" x14ac:dyDescent="0.3">
      <c r="A68" s="162" t="s">
        <v>71</v>
      </c>
      <c r="B68" s="66" t="s">
        <v>50</v>
      </c>
      <c r="C68" s="70">
        <f t="shared" ref="C68:E68" si="29">SUM(C69)</f>
        <v>2469000</v>
      </c>
      <c r="D68" s="70">
        <f t="shared" si="29"/>
        <v>0</v>
      </c>
      <c r="E68" s="70">
        <f t="shared" si="29"/>
        <v>2469000</v>
      </c>
      <c r="F68" s="178">
        <f t="shared" ref="F68:F69" si="30">E68/C68*100</f>
        <v>100</v>
      </c>
    </row>
    <row r="69" spans="1:6" s="9" customFormat="1" ht="20.25" customHeight="1" x14ac:dyDescent="0.3">
      <c r="A69" s="161" t="s">
        <v>74</v>
      </c>
      <c r="B69" s="93" t="s">
        <v>52</v>
      </c>
      <c r="C69" s="69">
        <v>2469000</v>
      </c>
      <c r="D69" s="69">
        <v>0</v>
      </c>
      <c r="E69" s="67">
        <f>C69+D69</f>
        <v>2469000</v>
      </c>
      <c r="F69" s="178">
        <f t="shared" si="30"/>
        <v>100</v>
      </c>
    </row>
    <row r="70" spans="1:6" ht="20.25" customHeight="1" x14ac:dyDescent="0.3">
      <c r="A70" s="163" t="s">
        <v>107</v>
      </c>
      <c r="B70" s="64" t="s">
        <v>108</v>
      </c>
      <c r="C70" s="65">
        <f>SUM(C73+C76)</f>
        <v>650000</v>
      </c>
      <c r="D70" s="65">
        <f>SUM(D73+D76)</f>
        <v>-287200</v>
      </c>
      <c r="E70" s="65">
        <f>SUM(E73+E76)</f>
        <v>362800</v>
      </c>
      <c r="F70" s="176">
        <f>E70/C70*100</f>
        <v>55.815384615384609</v>
      </c>
    </row>
    <row r="71" spans="1:6" x14ac:dyDescent="0.3">
      <c r="A71" s="161" t="s">
        <v>89</v>
      </c>
      <c r="B71" s="240" t="s">
        <v>90</v>
      </c>
      <c r="C71" s="240"/>
      <c r="D71" s="240"/>
      <c r="E71" s="240"/>
      <c r="F71" s="156"/>
    </row>
    <row r="72" spans="1:6" ht="21.75" customHeight="1" x14ac:dyDescent="0.3">
      <c r="A72" s="162" t="s">
        <v>71</v>
      </c>
      <c r="B72" s="66" t="s">
        <v>50</v>
      </c>
      <c r="C72" s="70">
        <f t="shared" ref="C72:E72" si="31">SUM(C73)</f>
        <v>14000</v>
      </c>
      <c r="D72" s="70">
        <f t="shared" si="31"/>
        <v>0</v>
      </c>
      <c r="E72" s="70">
        <f t="shared" si="31"/>
        <v>14000</v>
      </c>
      <c r="F72" s="178">
        <f t="shared" ref="F72:F73" si="32">E72/C72*100</f>
        <v>100</v>
      </c>
    </row>
    <row r="73" spans="1:6" ht="23.25" customHeight="1" x14ac:dyDescent="0.3">
      <c r="A73" s="161" t="s">
        <v>74</v>
      </c>
      <c r="B73" s="93" t="s">
        <v>52</v>
      </c>
      <c r="C73" s="69">
        <v>14000</v>
      </c>
      <c r="D73" s="69">
        <v>0</v>
      </c>
      <c r="E73" s="67">
        <f>C73+D73</f>
        <v>14000</v>
      </c>
      <c r="F73" s="178">
        <f t="shared" si="32"/>
        <v>100</v>
      </c>
    </row>
    <row r="74" spans="1:6" x14ac:dyDescent="0.3">
      <c r="A74" s="161" t="s">
        <v>79</v>
      </c>
      <c r="B74" s="240" t="s">
        <v>78</v>
      </c>
      <c r="C74" s="241"/>
      <c r="D74" s="241"/>
      <c r="E74" s="241"/>
      <c r="F74" s="156"/>
    </row>
    <row r="75" spans="1:6" ht="21" customHeight="1" x14ac:dyDescent="0.3">
      <c r="A75" s="162" t="s">
        <v>71</v>
      </c>
      <c r="B75" s="66" t="s">
        <v>50</v>
      </c>
      <c r="C75" s="70">
        <f t="shared" ref="C75:E75" si="33">SUM(C76)</f>
        <v>636000</v>
      </c>
      <c r="D75" s="70">
        <f t="shared" si="33"/>
        <v>-287200</v>
      </c>
      <c r="E75" s="70">
        <f t="shared" si="33"/>
        <v>348800</v>
      </c>
      <c r="F75" s="178">
        <f t="shared" ref="F75:F76" si="34">E75/C75*100</f>
        <v>54.842767295597483</v>
      </c>
    </row>
    <row r="76" spans="1:6" ht="21.75" customHeight="1" x14ac:dyDescent="0.3">
      <c r="A76" s="161" t="s">
        <v>74</v>
      </c>
      <c r="B76" s="93" t="s">
        <v>52</v>
      </c>
      <c r="C76" s="69">
        <v>636000</v>
      </c>
      <c r="D76" s="69">
        <v>-287200</v>
      </c>
      <c r="E76" s="67">
        <f>C76+D76</f>
        <v>348800</v>
      </c>
      <c r="F76" s="178">
        <f t="shared" si="34"/>
        <v>54.842767295597483</v>
      </c>
    </row>
    <row r="77" spans="1:6" ht="21.75" customHeight="1" x14ac:dyDescent="0.3">
      <c r="A77" s="163" t="s">
        <v>111</v>
      </c>
      <c r="B77" s="64" t="s">
        <v>112</v>
      </c>
      <c r="C77" s="65">
        <f>SUM(C79+C82)</f>
        <v>645000</v>
      </c>
      <c r="D77" s="65">
        <f t="shared" ref="D77" si="35">D80</f>
        <v>519000</v>
      </c>
      <c r="E77" s="65">
        <f>E80+E82</f>
        <v>1164000</v>
      </c>
      <c r="F77" s="176">
        <f>E77/C77*100</f>
        <v>180.46511627906975</v>
      </c>
    </row>
    <row r="78" spans="1:6" ht="15" customHeight="1" x14ac:dyDescent="0.3">
      <c r="A78" s="161" t="s">
        <v>79</v>
      </c>
      <c r="B78" s="93" t="s">
        <v>78</v>
      </c>
      <c r="C78" s="94"/>
      <c r="D78" s="94"/>
      <c r="E78" s="94"/>
      <c r="F78" s="156"/>
    </row>
    <row r="79" spans="1:6" ht="24.75" customHeight="1" x14ac:dyDescent="0.3">
      <c r="A79" s="162" t="s">
        <v>71</v>
      </c>
      <c r="B79" s="66" t="s">
        <v>50</v>
      </c>
      <c r="C79" s="70">
        <f t="shared" ref="C79:E79" si="36">SUM(C80)</f>
        <v>595000</v>
      </c>
      <c r="D79" s="70">
        <f t="shared" si="36"/>
        <v>519000</v>
      </c>
      <c r="E79" s="70">
        <f t="shared" si="36"/>
        <v>1114000</v>
      </c>
      <c r="F79" s="178">
        <f t="shared" ref="F79:F80" si="37">E79/C79*100</f>
        <v>187.22689075630251</v>
      </c>
    </row>
    <row r="80" spans="1:6" ht="21" customHeight="1" x14ac:dyDescent="0.3">
      <c r="A80" s="161" t="s">
        <v>74</v>
      </c>
      <c r="B80" s="93" t="s">
        <v>52</v>
      </c>
      <c r="C80" s="69">
        <v>595000</v>
      </c>
      <c r="D80" s="69">
        <v>519000</v>
      </c>
      <c r="E80" s="67">
        <f>C80+D80</f>
        <v>1114000</v>
      </c>
      <c r="F80" s="178">
        <f t="shared" si="37"/>
        <v>187.22689075630251</v>
      </c>
    </row>
    <row r="81" spans="1:6" ht="15.75" customHeight="1" x14ac:dyDescent="0.3">
      <c r="A81" s="161" t="s">
        <v>76</v>
      </c>
      <c r="B81" s="240" t="s">
        <v>77</v>
      </c>
      <c r="C81" s="241"/>
      <c r="D81" s="241"/>
      <c r="E81" s="241"/>
      <c r="F81" s="156"/>
    </row>
    <row r="82" spans="1:6" ht="21" customHeight="1" x14ac:dyDescent="0.3">
      <c r="A82" s="162" t="s">
        <v>71</v>
      </c>
      <c r="B82" s="66" t="s">
        <v>50</v>
      </c>
      <c r="C82" s="69">
        <f>SUM(C83)</f>
        <v>50000</v>
      </c>
      <c r="D82" s="69">
        <v>0</v>
      </c>
      <c r="E82" s="69">
        <f>E83</f>
        <v>50000</v>
      </c>
      <c r="F82" s="178">
        <f t="shared" ref="F82:F83" si="38">E82/C82*100</f>
        <v>100</v>
      </c>
    </row>
    <row r="83" spans="1:6" ht="21" customHeight="1" x14ac:dyDescent="0.3">
      <c r="A83" s="161" t="s">
        <v>74</v>
      </c>
      <c r="B83" s="93" t="s">
        <v>52</v>
      </c>
      <c r="C83" s="69">
        <v>50000</v>
      </c>
      <c r="D83" s="69">
        <v>0</v>
      </c>
      <c r="E83" s="67">
        <f>C83+D83</f>
        <v>50000</v>
      </c>
      <c r="F83" s="178">
        <f t="shared" si="38"/>
        <v>100</v>
      </c>
    </row>
    <row r="84" spans="1:6" ht="21" customHeight="1" x14ac:dyDescent="0.3">
      <c r="A84" s="163" t="s">
        <v>113</v>
      </c>
      <c r="B84" s="64" t="s">
        <v>114</v>
      </c>
      <c r="C84" s="65">
        <f>SUM(C87+C90)</f>
        <v>750000</v>
      </c>
      <c r="D84" s="65">
        <f>SUM(D87+D90)</f>
        <v>-386100</v>
      </c>
      <c r="E84" s="65">
        <f>SUM(E87+E90)</f>
        <v>363900</v>
      </c>
      <c r="F84" s="176">
        <f>E84/C84*100</f>
        <v>48.52</v>
      </c>
    </row>
    <row r="85" spans="1:6" x14ac:dyDescent="0.3">
      <c r="A85" s="161" t="s">
        <v>109</v>
      </c>
      <c r="B85" s="240" t="s">
        <v>110</v>
      </c>
      <c r="C85" s="240"/>
      <c r="D85" s="240"/>
      <c r="E85" s="240"/>
      <c r="F85" s="156"/>
    </row>
    <row r="86" spans="1:6" ht="24" customHeight="1" x14ac:dyDescent="0.3">
      <c r="A86" s="162" t="s">
        <v>71</v>
      </c>
      <c r="B86" s="66" t="s">
        <v>50</v>
      </c>
      <c r="C86" s="70">
        <f t="shared" ref="C86:E86" si="39">SUM(C87)</f>
        <v>380000</v>
      </c>
      <c r="D86" s="70">
        <v>-186050</v>
      </c>
      <c r="E86" s="70">
        <f t="shared" si="39"/>
        <v>186950</v>
      </c>
      <c r="F86" s="178">
        <f t="shared" ref="F86:F87" si="40">E86/C86*100</f>
        <v>49.197368421052637</v>
      </c>
    </row>
    <row r="87" spans="1:6" ht="21.75" customHeight="1" x14ac:dyDescent="0.3">
      <c r="A87" s="161" t="s">
        <v>74</v>
      </c>
      <c r="B87" s="93" t="s">
        <v>52</v>
      </c>
      <c r="C87" s="69">
        <v>380000</v>
      </c>
      <c r="D87" s="69">
        <v>-193050</v>
      </c>
      <c r="E87" s="67">
        <f>C87+D87</f>
        <v>186950</v>
      </c>
      <c r="F87" s="178">
        <f t="shared" si="40"/>
        <v>49.197368421052637</v>
      </c>
    </row>
    <row r="88" spans="1:6" x14ac:dyDescent="0.3">
      <c r="A88" s="161" t="s">
        <v>79</v>
      </c>
      <c r="B88" s="240"/>
      <c r="C88" s="241"/>
      <c r="D88" s="241"/>
      <c r="E88" s="241"/>
      <c r="F88" s="156"/>
    </row>
    <row r="89" spans="1:6" ht="24.75" customHeight="1" x14ac:dyDescent="0.3">
      <c r="A89" s="162" t="s">
        <v>71</v>
      </c>
      <c r="B89" s="66" t="s">
        <v>50</v>
      </c>
      <c r="C89" s="70">
        <f>SUM(C90)</f>
        <v>370000</v>
      </c>
      <c r="D89" s="70">
        <f t="shared" ref="D89:E89" si="41">SUM(D90)</f>
        <v>-193050</v>
      </c>
      <c r="E89" s="70">
        <f t="shared" si="41"/>
        <v>176950</v>
      </c>
      <c r="F89" s="178">
        <f t="shared" ref="F89:F90" si="42">E89/C89*100</f>
        <v>47.824324324324323</v>
      </c>
    </row>
    <row r="90" spans="1:6" ht="21.75" customHeight="1" x14ac:dyDescent="0.3">
      <c r="A90" s="161" t="s">
        <v>74</v>
      </c>
      <c r="B90" s="93" t="s">
        <v>52</v>
      </c>
      <c r="C90" s="69">
        <v>370000</v>
      </c>
      <c r="D90" s="69">
        <v>-193050</v>
      </c>
      <c r="E90" s="67">
        <f>C90+D90</f>
        <v>176950</v>
      </c>
      <c r="F90" s="178">
        <f t="shared" si="42"/>
        <v>47.824324324324323</v>
      </c>
    </row>
    <row r="91" spans="1:6" ht="36.75" customHeight="1" x14ac:dyDescent="0.3">
      <c r="A91" s="163" t="s">
        <v>135</v>
      </c>
      <c r="B91" s="64" t="s">
        <v>136</v>
      </c>
      <c r="C91" s="65">
        <f>C93</f>
        <v>30000</v>
      </c>
      <c r="D91" s="65">
        <f t="shared" ref="D91:E91" si="43">D94</f>
        <v>0</v>
      </c>
      <c r="E91" s="65">
        <f t="shared" si="43"/>
        <v>30000</v>
      </c>
      <c r="F91" s="176">
        <f>E91/C91*100</f>
        <v>100</v>
      </c>
    </row>
    <row r="92" spans="1:6" ht="15" customHeight="1" x14ac:dyDescent="0.3">
      <c r="A92" s="161" t="s">
        <v>79</v>
      </c>
      <c r="B92" s="93" t="s">
        <v>78</v>
      </c>
      <c r="C92" s="94"/>
      <c r="D92" s="94"/>
      <c r="E92" s="94"/>
      <c r="F92" s="156"/>
    </row>
    <row r="93" spans="1:6" ht="24.75" customHeight="1" x14ac:dyDescent="0.3">
      <c r="A93" s="162" t="s">
        <v>71</v>
      </c>
      <c r="B93" s="66" t="s">
        <v>50</v>
      </c>
      <c r="C93" s="70">
        <f t="shared" ref="C93" si="44">SUM(C94)</f>
        <v>30000</v>
      </c>
      <c r="D93" s="70">
        <v>0</v>
      </c>
      <c r="E93" s="67">
        <f>C93+D93</f>
        <v>30000</v>
      </c>
      <c r="F93" s="178">
        <f t="shared" ref="F93:F94" si="45">E93/C93*100</f>
        <v>100</v>
      </c>
    </row>
    <row r="94" spans="1:6" ht="15" customHeight="1" x14ac:dyDescent="0.3">
      <c r="A94" s="161" t="s">
        <v>74</v>
      </c>
      <c r="B94" s="93" t="s">
        <v>52</v>
      </c>
      <c r="C94" s="69">
        <v>30000</v>
      </c>
      <c r="D94" s="69">
        <v>0</v>
      </c>
      <c r="E94" s="67">
        <f>C94+D94</f>
        <v>30000</v>
      </c>
      <c r="F94" s="178">
        <f t="shared" si="45"/>
        <v>100</v>
      </c>
    </row>
    <row r="95" spans="1:6" ht="14.25" customHeight="1" x14ac:dyDescent="0.3">
      <c r="A95" s="161"/>
      <c r="B95" s="68"/>
      <c r="C95" s="69"/>
      <c r="D95" s="69"/>
      <c r="E95" s="69"/>
      <c r="F95" s="156"/>
    </row>
    <row r="96" spans="1:6" ht="30" customHeight="1" x14ac:dyDescent="0.3">
      <c r="A96" s="159" t="s">
        <v>115</v>
      </c>
      <c r="B96" s="62" t="s">
        <v>116</v>
      </c>
      <c r="C96" s="63">
        <f>SUM(C101+C108+C97+C115)</f>
        <v>909500</v>
      </c>
      <c r="D96" s="63">
        <f>SUM(D97+D101+D108)</f>
        <v>218800</v>
      </c>
      <c r="E96" s="63">
        <f>SUM(E97+E101+E108+E115)</f>
        <v>1128300</v>
      </c>
      <c r="F96" s="177">
        <f>E96/C96*100</f>
        <v>124.05717427157779</v>
      </c>
    </row>
    <row r="97" spans="1:8" ht="31.5" customHeight="1" x14ac:dyDescent="0.3">
      <c r="A97" s="165" t="s">
        <v>117</v>
      </c>
      <c r="B97" s="64" t="s">
        <v>118</v>
      </c>
      <c r="C97" s="65">
        <f>SUM(C100)</f>
        <v>5000</v>
      </c>
      <c r="D97" s="65">
        <f>SUM(D100)</f>
        <v>0</v>
      </c>
      <c r="E97" s="65">
        <f>SUM(E100)</f>
        <v>5000</v>
      </c>
      <c r="F97" s="176">
        <f>E97/C97*100</f>
        <v>100</v>
      </c>
    </row>
    <row r="98" spans="1:8" ht="15" customHeight="1" x14ac:dyDescent="0.3">
      <c r="A98" s="161" t="s">
        <v>79</v>
      </c>
      <c r="B98" s="240" t="s">
        <v>78</v>
      </c>
      <c r="C98" s="241"/>
      <c r="D98" s="241"/>
      <c r="E98" s="241"/>
      <c r="F98" s="156"/>
    </row>
    <row r="99" spans="1:8" ht="21" customHeight="1" x14ac:dyDescent="0.3">
      <c r="A99" s="161" t="s">
        <v>99</v>
      </c>
      <c r="B99" s="179" t="s">
        <v>53</v>
      </c>
      <c r="C99" s="70">
        <f t="shared" ref="C99:E99" si="46">SUM(C100)</f>
        <v>5000</v>
      </c>
      <c r="D99" s="70">
        <f t="shared" si="46"/>
        <v>0</v>
      </c>
      <c r="E99" s="70">
        <f t="shared" si="46"/>
        <v>5000</v>
      </c>
      <c r="F99" s="178">
        <f t="shared" ref="F99:F100" si="47">E99/C99*100</f>
        <v>100</v>
      </c>
    </row>
    <row r="100" spans="1:8" ht="20.25" customHeight="1" x14ac:dyDescent="0.3">
      <c r="A100" s="161" t="s">
        <v>119</v>
      </c>
      <c r="B100" s="68" t="s">
        <v>120</v>
      </c>
      <c r="C100" s="69">
        <v>5000</v>
      </c>
      <c r="D100" s="70">
        <v>0</v>
      </c>
      <c r="E100" s="67">
        <f>C100+D100</f>
        <v>5000</v>
      </c>
      <c r="F100" s="178">
        <f t="shared" si="47"/>
        <v>100</v>
      </c>
    </row>
    <row r="101" spans="1:8" ht="27.6" x14ac:dyDescent="0.3">
      <c r="A101" s="165" t="s">
        <v>121</v>
      </c>
      <c r="B101" s="64" t="s">
        <v>122</v>
      </c>
      <c r="C101" s="65">
        <f>C128+C104+C106</f>
        <v>101000</v>
      </c>
      <c r="D101" s="65">
        <f>D128+D104+D106</f>
        <v>63000</v>
      </c>
      <c r="E101" s="65">
        <f>E128+E104+E106</f>
        <v>164000</v>
      </c>
      <c r="F101" s="176">
        <f>E101/C101*100</f>
        <v>162.37623762376239</v>
      </c>
    </row>
    <row r="102" spans="1:8" ht="21" customHeight="1" x14ac:dyDescent="0.3">
      <c r="A102" s="161" t="s">
        <v>79</v>
      </c>
      <c r="B102" s="240" t="s">
        <v>78</v>
      </c>
      <c r="C102" s="241"/>
      <c r="D102" s="241"/>
      <c r="E102" s="241"/>
      <c r="F102" s="156"/>
    </row>
    <row r="103" spans="1:8" ht="20.25" customHeight="1" x14ac:dyDescent="0.3">
      <c r="A103" s="161" t="s">
        <v>99</v>
      </c>
      <c r="B103" s="179" t="s">
        <v>53</v>
      </c>
      <c r="C103" s="70">
        <f t="shared" ref="C103:E103" si="48">SUM(C104)</f>
        <v>51000</v>
      </c>
      <c r="D103" s="70">
        <f t="shared" si="48"/>
        <v>63000</v>
      </c>
      <c r="E103" s="70">
        <f t="shared" si="48"/>
        <v>114000</v>
      </c>
      <c r="F103" s="178">
        <f t="shared" ref="F103:F104" si="49">E103/C103*100</f>
        <v>223.52941176470588</v>
      </c>
    </row>
    <row r="104" spans="1:8" ht="31.5" customHeight="1" x14ac:dyDescent="0.3">
      <c r="A104" s="161" t="s">
        <v>119</v>
      </c>
      <c r="B104" s="68" t="s">
        <v>120</v>
      </c>
      <c r="C104" s="69">
        <v>51000</v>
      </c>
      <c r="D104" s="69">
        <v>63000</v>
      </c>
      <c r="E104" s="67">
        <f>C104+D104</f>
        <v>114000</v>
      </c>
      <c r="F104" s="178">
        <f t="shared" si="49"/>
        <v>223.52941176470588</v>
      </c>
    </row>
    <row r="105" spans="1:8" ht="15" customHeight="1" x14ac:dyDescent="0.3">
      <c r="A105" s="161" t="s">
        <v>109</v>
      </c>
      <c r="B105" s="240" t="s">
        <v>110</v>
      </c>
      <c r="C105" s="240"/>
      <c r="D105" s="240"/>
      <c r="E105" s="240"/>
      <c r="F105" s="156"/>
    </row>
    <row r="106" spans="1:8" ht="20.25" customHeight="1" x14ac:dyDescent="0.3">
      <c r="A106" s="161" t="s">
        <v>99</v>
      </c>
      <c r="B106" s="179" t="s">
        <v>53</v>
      </c>
      <c r="C106" s="69">
        <f t="shared" ref="C106:E106" si="50">SUM(C107)</f>
        <v>50000</v>
      </c>
      <c r="D106" s="69">
        <f t="shared" si="50"/>
        <v>0</v>
      </c>
      <c r="E106" s="69">
        <f t="shared" si="50"/>
        <v>50000</v>
      </c>
      <c r="F106" s="178">
        <f t="shared" ref="F106:F107" si="51">E106/C106*100</f>
        <v>100</v>
      </c>
    </row>
    <row r="107" spans="1:8" ht="15.75" customHeight="1" x14ac:dyDescent="0.3">
      <c r="A107" s="161" t="s">
        <v>119</v>
      </c>
      <c r="B107" s="68" t="s">
        <v>120</v>
      </c>
      <c r="C107" s="69">
        <v>50000</v>
      </c>
      <c r="D107" s="69">
        <v>0</v>
      </c>
      <c r="E107" s="67">
        <f>C107+D107</f>
        <v>50000</v>
      </c>
      <c r="F107" s="178">
        <f t="shared" si="51"/>
        <v>100</v>
      </c>
    </row>
    <row r="108" spans="1:8" ht="36" customHeight="1" x14ac:dyDescent="0.3">
      <c r="A108" s="165" t="s">
        <v>123</v>
      </c>
      <c r="B108" s="64" t="s">
        <v>124</v>
      </c>
      <c r="C108" s="65">
        <f>CC79086+C111+C113</f>
        <v>728500</v>
      </c>
      <c r="D108" s="65">
        <f>CD79086+D111+D113</f>
        <v>155800</v>
      </c>
      <c r="E108" s="65">
        <f>CE79086+E111+E113</f>
        <v>884300</v>
      </c>
      <c r="F108" s="176">
        <f>E108/C108*100</f>
        <v>121.38641043239534</v>
      </c>
      <c r="H108" s="189"/>
    </row>
    <row r="109" spans="1:8" ht="21" customHeight="1" x14ac:dyDescent="0.3">
      <c r="A109" s="161" t="s">
        <v>79</v>
      </c>
      <c r="B109" s="240" t="s">
        <v>78</v>
      </c>
      <c r="C109" s="241"/>
      <c r="D109" s="241"/>
      <c r="E109" s="241"/>
      <c r="F109" s="156"/>
    </row>
    <row r="110" spans="1:8" ht="21.75" customHeight="1" x14ac:dyDescent="0.3">
      <c r="A110" s="161" t="s">
        <v>99</v>
      </c>
      <c r="B110" s="179" t="s">
        <v>53</v>
      </c>
      <c r="C110" s="70">
        <f t="shared" ref="C110:E110" si="52">SUM(C111)</f>
        <v>478500</v>
      </c>
      <c r="D110" s="70">
        <f t="shared" si="52"/>
        <v>155800</v>
      </c>
      <c r="E110" s="70">
        <f t="shared" si="52"/>
        <v>634300</v>
      </c>
      <c r="F110" s="178">
        <f t="shared" ref="F110:F111" si="53">E110/C110*100</f>
        <v>132.56008359456635</v>
      </c>
    </row>
    <row r="111" spans="1:8" ht="15.75" customHeight="1" x14ac:dyDescent="0.3">
      <c r="A111" s="161" t="s">
        <v>125</v>
      </c>
      <c r="B111" s="68" t="s">
        <v>63</v>
      </c>
      <c r="C111" s="69">
        <v>478500</v>
      </c>
      <c r="D111" s="69">
        <v>155800</v>
      </c>
      <c r="E111" s="67">
        <f>C111+D111</f>
        <v>634300</v>
      </c>
      <c r="F111" s="178">
        <f t="shared" si="53"/>
        <v>132.56008359456635</v>
      </c>
    </row>
    <row r="112" spans="1:8" ht="21.75" customHeight="1" x14ac:dyDescent="0.3">
      <c r="A112" s="161" t="s">
        <v>109</v>
      </c>
      <c r="B112" s="240" t="s">
        <v>110</v>
      </c>
      <c r="C112" s="240"/>
      <c r="D112" s="240"/>
      <c r="E112" s="240"/>
      <c r="F112" s="156"/>
    </row>
    <row r="113" spans="1:6" ht="21.75" customHeight="1" x14ac:dyDescent="0.3">
      <c r="A113" s="161" t="s">
        <v>99</v>
      </c>
      <c r="B113" s="179" t="s">
        <v>53</v>
      </c>
      <c r="C113" s="69">
        <f t="shared" ref="C113:E113" si="54">SUM(C114)</f>
        <v>250000</v>
      </c>
      <c r="D113" s="69">
        <f t="shared" si="54"/>
        <v>0</v>
      </c>
      <c r="E113" s="69">
        <f t="shared" si="54"/>
        <v>250000</v>
      </c>
      <c r="F113" s="178">
        <f t="shared" ref="F113:F114" si="55">E113/C113*100</f>
        <v>100</v>
      </c>
    </row>
    <row r="114" spans="1:6" ht="21" customHeight="1" x14ac:dyDescent="0.3">
      <c r="A114" s="161" t="s">
        <v>125</v>
      </c>
      <c r="B114" s="68" t="s">
        <v>63</v>
      </c>
      <c r="C114" s="69">
        <v>250000</v>
      </c>
      <c r="D114" s="69">
        <v>0</v>
      </c>
      <c r="E114" s="67">
        <f>C114+D114</f>
        <v>250000</v>
      </c>
      <c r="F114" s="178">
        <f t="shared" si="55"/>
        <v>100</v>
      </c>
    </row>
    <row r="115" spans="1:6" ht="34.5" customHeight="1" x14ac:dyDescent="0.3">
      <c r="A115" s="165" t="s">
        <v>137</v>
      </c>
      <c r="B115" s="64" t="s">
        <v>138</v>
      </c>
      <c r="C115" s="65">
        <f>CC79096+C118</f>
        <v>75000</v>
      </c>
      <c r="D115" s="65">
        <f>CD79096+D118</f>
        <v>0</v>
      </c>
      <c r="E115" s="65">
        <f>CE79096+E118</f>
        <v>75000</v>
      </c>
      <c r="F115" s="176">
        <f>E115/C115*100</f>
        <v>100</v>
      </c>
    </row>
    <row r="116" spans="1:6" ht="22.5" customHeight="1" x14ac:dyDescent="0.3">
      <c r="A116" s="161" t="s">
        <v>79</v>
      </c>
      <c r="B116" s="240" t="s">
        <v>78</v>
      </c>
      <c r="C116" s="241"/>
      <c r="D116" s="241"/>
      <c r="E116" s="241"/>
      <c r="F116" s="156"/>
    </row>
    <row r="117" spans="1:6" ht="21" customHeight="1" x14ac:dyDescent="0.3">
      <c r="A117" s="161" t="s">
        <v>99</v>
      </c>
      <c r="B117" s="179" t="s">
        <v>53</v>
      </c>
      <c r="C117" s="70">
        <f t="shared" ref="C117:E117" si="56">SUM(C118)</f>
        <v>75000</v>
      </c>
      <c r="D117" s="70">
        <f t="shared" si="56"/>
        <v>0</v>
      </c>
      <c r="E117" s="70">
        <f t="shared" si="56"/>
        <v>75000</v>
      </c>
      <c r="F117" s="178">
        <f t="shared" ref="F117:F118" si="57">E117/C117*100</f>
        <v>100</v>
      </c>
    </row>
    <row r="118" spans="1:6" ht="30.75" customHeight="1" x14ac:dyDescent="0.3">
      <c r="A118" s="161" t="s">
        <v>125</v>
      </c>
      <c r="B118" s="68" t="s">
        <v>63</v>
      </c>
      <c r="C118" s="69">
        <v>75000</v>
      </c>
      <c r="D118" s="69">
        <v>0</v>
      </c>
      <c r="E118" s="67">
        <f>C118+D118</f>
        <v>75000</v>
      </c>
      <c r="F118" s="178">
        <f t="shared" si="57"/>
        <v>100</v>
      </c>
    </row>
    <row r="119" spans="1:6" ht="12" customHeight="1" x14ac:dyDescent="0.3">
      <c r="A119" s="161"/>
      <c r="B119" s="68"/>
      <c r="C119" s="69"/>
      <c r="D119" s="69"/>
      <c r="E119" s="69"/>
      <c r="F119" s="156"/>
    </row>
    <row r="120" spans="1:6" x14ac:dyDescent="0.3">
      <c r="A120" s="161"/>
      <c r="B120" s="68"/>
      <c r="C120" s="71"/>
      <c r="D120" s="71"/>
      <c r="E120" s="71"/>
      <c r="F120" s="156"/>
    </row>
    <row r="121" spans="1:6" ht="24.75" customHeight="1" x14ac:dyDescent="0.3">
      <c r="A121" s="159" t="s">
        <v>126</v>
      </c>
      <c r="B121" s="62" t="s">
        <v>127</v>
      </c>
      <c r="C121" s="63">
        <f>C122</f>
        <v>1111000</v>
      </c>
      <c r="D121" s="63">
        <f t="shared" ref="D121:E121" si="58">D122</f>
        <v>-531000</v>
      </c>
      <c r="E121" s="63">
        <f t="shared" si="58"/>
        <v>580000</v>
      </c>
      <c r="F121" s="177">
        <f>E121/C121*100</f>
        <v>52.205220522052208</v>
      </c>
    </row>
    <row r="122" spans="1:6" ht="33.75" customHeight="1" x14ac:dyDescent="0.3">
      <c r="A122" s="165" t="s">
        <v>128</v>
      </c>
      <c r="B122" s="64" t="s">
        <v>129</v>
      </c>
      <c r="C122" s="65">
        <f>SUM(C125)</f>
        <v>1111000</v>
      </c>
      <c r="D122" s="65">
        <f t="shared" ref="D122:E122" si="59">SUM(D125)</f>
        <v>-531000</v>
      </c>
      <c r="E122" s="65">
        <f t="shared" si="59"/>
        <v>580000</v>
      </c>
      <c r="F122" s="176">
        <f>E122/C122*100</f>
        <v>52.205220522052208</v>
      </c>
    </row>
    <row r="123" spans="1:6" ht="17.25" customHeight="1" x14ac:dyDescent="0.3">
      <c r="A123" s="161" t="s">
        <v>79</v>
      </c>
      <c r="B123" s="240" t="s">
        <v>78</v>
      </c>
      <c r="C123" s="241"/>
      <c r="D123" s="241"/>
      <c r="E123" s="241"/>
      <c r="F123" s="156"/>
    </row>
    <row r="124" spans="1:6" ht="21.75" customHeight="1" x14ac:dyDescent="0.3">
      <c r="A124" s="161" t="s">
        <v>131</v>
      </c>
      <c r="B124" s="179" t="s">
        <v>67</v>
      </c>
      <c r="C124" s="70">
        <f t="shared" ref="C124:E124" si="60">SUM(C125)</f>
        <v>1111000</v>
      </c>
      <c r="D124" s="70">
        <f t="shared" si="60"/>
        <v>-531000</v>
      </c>
      <c r="E124" s="70">
        <f t="shared" si="60"/>
        <v>580000</v>
      </c>
      <c r="F124" s="178">
        <f t="shared" ref="F124:F125" si="61">E124/C124*100</f>
        <v>52.205220522052208</v>
      </c>
    </row>
    <row r="125" spans="1:6" ht="20.25" customHeight="1" x14ac:dyDescent="0.3">
      <c r="A125" s="161" t="s">
        <v>130</v>
      </c>
      <c r="B125" s="68" t="s">
        <v>68</v>
      </c>
      <c r="C125" s="69">
        <v>1111000</v>
      </c>
      <c r="D125" s="69">
        <v>-531000</v>
      </c>
      <c r="E125" s="67">
        <f>C125+D125</f>
        <v>580000</v>
      </c>
      <c r="F125" s="178">
        <f t="shared" si="61"/>
        <v>52.205220522052208</v>
      </c>
    </row>
    <row r="126" spans="1:6" ht="8.25" customHeight="1" thickBot="1" x14ac:dyDescent="0.35">
      <c r="A126" s="166"/>
      <c r="B126" s="167"/>
      <c r="C126" s="168"/>
      <c r="D126" s="168"/>
      <c r="E126" s="168"/>
      <c r="F126" s="169"/>
    </row>
    <row r="127" spans="1:6" x14ac:dyDescent="0.3">
      <c r="A127" s="56"/>
      <c r="B127" s="73"/>
      <c r="C127" s="74"/>
      <c r="D127" s="75"/>
      <c r="E127" s="75"/>
    </row>
    <row r="128" spans="1:6" x14ac:dyDescent="0.3">
      <c r="A128" s="234" t="s">
        <v>156</v>
      </c>
      <c r="B128" s="234"/>
      <c r="C128" s="234"/>
      <c r="D128" s="234"/>
      <c r="E128" s="234"/>
    </row>
    <row r="129" spans="1:5" ht="29.25" customHeight="1" x14ac:dyDescent="0.3">
      <c r="A129" s="237"/>
      <c r="B129" s="237"/>
      <c r="C129" s="237"/>
      <c r="D129" s="237"/>
      <c r="E129" s="237"/>
    </row>
    <row r="130" spans="1:5" x14ac:dyDescent="0.3">
      <c r="A130" s="56"/>
      <c r="B130" s="76"/>
      <c r="C130" s="77"/>
      <c r="D130" s="238" t="s">
        <v>13</v>
      </c>
      <c r="E130" s="238"/>
    </row>
    <row r="131" spans="1:5" x14ac:dyDescent="0.3">
      <c r="A131" s="234" t="s">
        <v>134</v>
      </c>
      <c r="B131" s="234"/>
      <c r="C131" s="78"/>
      <c r="D131" s="239" t="s">
        <v>14</v>
      </c>
      <c r="E131" s="238"/>
    </row>
    <row r="132" spans="1:5" x14ac:dyDescent="0.3">
      <c r="A132" s="234" t="s">
        <v>148</v>
      </c>
      <c r="B132" s="234"/>
      <c r="C132" s="77"/>
      <c r="D132" s="239" t="s">
        <v>15</v>
      </c>
      <c r="E132" s="238"/>
    </row>
    <row r="133" spans="1:5" x14ac:dyDescent="0.3">
      <c r="A133" s="234" t="s">
        <v>154</v>
      </c>
      <c r="B133" s="234"/>
      <c r="C133" s="77"/>
      <c r="D133" s="239" t="s">
        <v>146</v>
      </c>
      <c r="E133" s="239"/>
    </row>
    <row r="134" spans="1:5" x14ac:dyDescent="0.3">
      <c r="B134" s="20"/>
      <c r="C134" s="20"/>
      <c r="D134" s="249"/>
      <c r="E134" s="249"/>
    </row>
    <row r="135" spans="1:5" x14ac:dyDescent="0.3">
      <c r="B135" s="20"/>
      <c r="C135" s="20"/>
      <c r="D135" s="249"/>
      <c r="E135" s="249"/>
    </row>
    <row r="136" spans="1:5" x14ac:dyDescent="0.3">
      <c r="B136" s="20"/>
      <c r="C136" s="20"/>
      <c r="D136" s="249"/>
      <c r="E136" s="249"/>
    </row>
    <row r="137" spans="1:5" x14ac:dyDescent="0.3">
      <c r="B137" s="20" t="s">
        <v>17</v>
      </c>
      <c r="C137" s="20"/>
      <c r="D137" s="249"/>
      <c r="E137" s="249"/>
    </row>
  </sheetData>
  <mergeCells count="41">
    <mergeCell ref="B64:E64"/>
    <mergeCell ref="B58:E58"/>
    <mergeCell ref="B55:E55"/>
    <mergeCell ref="B43:E43"/>
    <mergeCell ref="B40:E40"/>
    <mergeCell ref="B51:E51"/>
    <mergeCell ref="D137:E137"/>
    <mergeCell ref="D133:E133"/>
    <mergeCell ref="D134:E134"/>
    <mergeCell ref="D135:E135"/>
    <mergeCell ref="D136:E136"/>
    <mergeCell ref="A133:B133"/>
    <mergeCell ref="B88:E88"/>
    <mergeCell ref="A128:E128"/>
    <mergeCell ref="A129:E129"/>
    <mergeCell ref="A131:B131"/>
    <mergeCell ref="A132:B132"/>
    <mergeCell ref="B123:E123"/>
    <mergeCell ref="B98:E98"/>
    <mergeCell ref="B102:E102"/>
    <mergeCell ref="B109:E109"/>
    <mergeCell ref="B105:E105"/>
    <mergeCell ref="B112:E112"/>
    <mergeCell ref="D131:E131"/>
    <mergeCell ref="B116:E116"/>
    <mergeCell ref="A1:F1"/>
    <mergeCell ref="D130:E130"/>
    <mergeCell ref="D132:E132"/>
    <mergeCell ref="B29:E29"/>
    <mergeCell ref="B19:E19"/>
    <mergeCell ref="B47:E47"/>
    <mergeCell ref="B71:E71"/>
    <mergeCell ref="B74:E74"/>
    <mergeCell ref="B85:E85"/>
    <mergeCell ref="B81:E81"/>
    <mergeCell ref="A2:E3"/>
    <mergeCell ref="B36:E36"/>
    <mergeCell ref="B11:E11"/>
    <mergeCell ref="B26:E26"/>
    <mergeCell ref="B32:E32"/>
    <mergeCell ref="B67:E67"/>
  </mergeCells>
  <pageMargins left="0.39370078740157483" right="0.11811023622047245" top="0.74803149606299213" bottom="0.74803149606299213" header="0.31496062992125984" footer="0.31496062992125984"/>
  <pageSetup paperSize="9" scale="72" firstPageNumber="4" fitToHeight="0" orientation="portrait" useFirstPageNumber="1" r:id="rId1"/>
  <headerFooter>
    <oddFooter>&amp;C&amp;P</oddFooter>
  </headerFooter>
  <rowBreaks count="2" manualBreakCount="2">
    <brk id="49" max="5" man="1"/>
    <brk id="9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Početna stranica</vt:lpstr>
      <vt:lpstr>SAŽETAK </vt:lpstr>
      <vt:lpstr>RAČUN PRIHODA I RASHODA</vt:lpstr>
      <vt:lpstr>RAČUN FINANIRANJA</vt:lpstr>
      <vt:lpstr>POSEBNI DIO</vt:lpstr>
      <vt:lpstr>'Početna stranica'!Podrucje_ispisa</vt:lpstr>
      <vt:lpstr>'POSEBNI DIO'!Podrucje_ispisa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PRORAČUNA - PROJEKCIJE</dc:title>
  <dc:creator>Tina Prašnički</dc:creator>
  <cp:lastModifiedBy>Dejan Radat</cp:lastModifiedBy>
  <cp:lastPrinted>2025-10-06T06:59:24Z</cp:lastPrinted>
  <dcterms:created xsi:type="dcterms:W3CDTF">2016-11-14T07:19:56Z</dcterms:created>
  <dcterms:modified xsi:type="dcterms:W3CDTF">2025-10-23T06:08:31Z</dcterms:modified>
</cp:coreProperties>
</file>