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istrovic\Desktop\FINANCIJSKI PLANOVI\Fin plan 2026\IZMJENE I DOPUNE FIN. PLANA\"/>
    </mc:Choice>
  </mc:AlternateContent>
  <xr:revisionPtr revIDLastSave="0" documentId="13_ncr:1_{52916896-D7CC-4A9E-9F01-FC3F3610F9C7}" xr6:coauthVersionLast="36" xr6:coauthVersionMax="36" xr10:uidLastSave="{00000000-0000-0000-0000-000000000000}"/>
  <bookViews>
    <workbookView xWindow="0" yWindow="0" windowWidth="21570" windowHeight="7980" activeTab="4" xr2:uid="{00000000-000D-0000-FFFF-FFFF00000000}"/>
  </bookViews>
  <sheets>
    <sheet name="Početna stranica" sheetId="5" r:id="rId1"/>
    <sheet name="SAŽETAK " sheetId="8" r:id="rId2"/>
    <sheet name="RAČUN PRIHODA I RASHODA" sheetId="9" r:id="rId3"/>
    <sheet name="RAČUN FINANIRANJA" sheetId="11" r:id="rId4"/>
    <sheet name="POSEBNI DIO" sheetId="10" r:id="rId5"/>
  </sheets>
  <definedNames>
    <definedName name="_xlnm.Print_Area" localSheetId="0">'Početna stranica'!$A$1:$E$43</definedName>
    <definedName name="_xlnm.Print_Area" localSheetId="4">'POSEBNI DIO'!$A$1:$F$119</definedName>
    <definedName name="_xlnm.Print_Area" localSheetId="2">'RAČUN PRIHODA I RASHODA'!$A$1:$F$27</definedName>
    <definedName name="_xlnm.Print_Area" localSheetId="1">'SAŽETAK '!$A$1:$I$41</definedName>
  </definedNames>
  <calcPr calcId="179021"/>
</workbook>
</file>

<file path=xl/calcChain.xml><?xml version="1.0" encoding="utf-8"?>
<calcChain xmlns="http://schemas.openxmlformats.org/spreadsheetml/2006/main">
  <c r="E7" i="10" l="1"/>
  <c r="E28" i="10" l="1"/>
  <c r="D25" i="10"/>
  <c r="D74" i="10"/>
  <c r="I41" i="8" l="1"/>
  <c r="I39" i="8"/>
  <c r="I38" i="8"/>
  <c r="I31" i="8"/>
  <c r="E105" i="10" l="1"/>
  <c r="D105" i="10"/>
  <c r="E111" i="10"/>
  <c r="E110" i="10"/>
  <c r="D110" i="10"/>
  <c r="C25" i="10"/>
  <c r="F33" i="8" l="1"/>
  <c r="H39" i="8"/>
  <c r="H38" i="8"/>
  <c r="H32" i="8"/>
  <c r="C11" i="9"/>
  <c r="D93" i="10" l="1"/>
  <c r="C93" i="10"/>
  <c r="D63" i="10"/>
  <c r="C63" i="10"/>
  <c r="F28" i="10" l="1"/>
  <c r="C81" i="10"/>
  <c r="D67" i="10"/>
  <c r="C67" i="10"/>
  <c r="E108" i="10"/>
  <c r="F108" i="10" s="1"/>
  <c r="E103" i="10"/>
  <c r="F103" i="10" s="1"/>
  <c r="E100" i="10"/>
  <c r="F100" i="10" s="1"/>
  <c r="E96" i="10"/>
  <c r="E92" i="10"/>
  <c r="F92" i="10" s="1"/>
  <c r="E87" i="10"/>
  <c r="F87" i="10" s="1"/>
  <c r="E84" i="10"/>
  <c r="F84" i="10" s="1"/>
  <c r="E80" i="10"/>
  <c r="E79" i="10" s="1"/>
  <c r="E77" i="10"/>
  <c r="F77" i="10" s="1"/>
  <c r="E73" i="10"/>
  <c r="F73" i="10" s="1"/>
  <c r="E70" i="10"/>
  <c r="F70" i="10" s="1"/>
  <c r="E66" i="10"/>
  <c r="E60" i="10"/>
  <c r="F60" i="10" s="1"/>
  <c r="E57" i="10"/>
  <c r="F57" i="10" s="1"/>
  <c r="E53" i="10"/>
  <c r="F53" i="10" s="1"/>
  <c r="E49" i="10"/>
  <c r="F49" i="10" s="1"/>
  <c r="E38" i="10"/>
  <c r="F38" i="10" s="1"/>
  <c r="E34" i="10"/>
  <c r="F34" i="10" s="1"/>
  <c r="E31" i="10"/>
  <c r="E25" i="10" s="1"/>
  <c r="E24" i="10"/>
  <c r="F24" i="10" s="1"/>
  <c r="E21" i="10"/>
  <c r="F21" i="10" s="1"/>
  <c r="E17" i="10"/>
  <c r="F17" i="10" s="1"/>
  <c r="E13" i="10"/>
  <c r="F13" i="10" s="1"/>
  <c r="E42" i="10"/>
  <c r="F42" i="10" s="1"/>
  <c r="E45" i="10"/>
  <c r="F45" i="10" s="1"/>
  <c r="F31" i="10" l="1"/>
  <c r="F96" i="10"/>
  <c r="E93" i="10"/>
  <c r="F66" i="10"/>
  <c r="E63" i="10"/>
  <c r="F80" i="10"/>
  <c r="E67" i="10"/>
  <c r="E74" i="10"/>
  <c r="F67" i="10" l="1"/>
  <c r="H31" i="8" l="1"/>
  <c r="E11" i="11" l="1"/>
  <c r="F11" i="11" s="1"/>
  <c r="E8" i="11"/>
  <c r="E27" i="9"/>
  <c r="F27" i="9" s="1"/>
  <c r="E26" i="9"/>
  <c r="F26" i="9" s="1"/>
  <c r="E25" i="9"/>
  <c r="F25" i="9" s="1"/>
  <c r="E23" i="9"/>
  <c r="F23" i="9" s="1"/>
  <c r="E22" i="9"/>
  <c r="F22" i="9" s="1"/>
  <c r="E21" i="9"/>
  <c r="F21" i="9" s="1"/>
  <c r="E20" i="9"/>
  <c r="F20" i="9" s="1"/>
  <c r="E19" i="9"/>
  <c r="F19" i="9" s="1"/>
  <c r="D11" i="9" l="1"/>
  <c r="D6" i="9"/>
  <c r="E12" i="9"/>
  <c r="F12" i="9" s="1"/>
  <c r="E10" i="9"/>
  <c r="F10" i="9" s="1"/>
  <c r="E9" i="9"/>
  <c r="F9" i="9" s="1"/>
  <c r="E8" i="9"/>
  <c r="F8" i="9" s="1"/>
  <c r="E7" i="9"/>
  <c r="E6" i="9" l="1"/>
  <c r="F7" i="9"/>
  <c r="C79" i="10" l="1"/>
  <c r="F79" i="10" s="1"/>
  <c r="C86" i="10" l="1"/>
  <c r="E102" i="10"/>
  <c r="D102" i="10"/>
  <c r="D97" i="10" s="1"/>
  <c r="C102" i="10"/>
  <c r="C97" i="10" s="1"/>
  <c r="E33" i="10"/>
  <c r="D33" i="10"/>
  <c r="C33" i="10"/>
  <c r="E16" i="10"/>
  <c r="E97" i="10" l="1"/>
  <c r="F102" i="10"/>
  <c r="F93" i="10"/>
  <c r="F33" i="10"/>
  <c r="C89" i="10"/>
  <c r="C88" i="10" s="1"/>
  <c r="D89" i="10"/>
  <c r="E89" i="10"/>
  <c r="F97" i="10" l="1"/>
  <c r="E88" i="10"/>
  <c r="F88" i="10" s="1"/>
  <c r="F89" i="10"/>
  <c r="E107" i="10"/>
  <c r="D107" i="10"/>
  <c r="C107" i="10"/>
  <c r="E99" i="10"/>
  <c r="C99" i="10"/>
  <c r="E95" i="10"/>
  <c r="D95" i="10"/>
  <c r="C95" i="10"/>
  <c r="E91" i="10"/>
  <c r="D91" i="10"/>
  <c r="C91" i="10"/>
  <c r="E86" i="10"/>
  <c r="F86" i="10" s="1"/>
  <c r="D86" i="10"/>
  <c r="E83" i="10"/>
  <c r="C83" i="10"/>
  <c r="E76" i="10"/>
  <c r="D76" i="10"/>
  <c r="C76" i="10"/>
  <c r="C74" i="10" s="1"/>
  <c r="F74" i="10" s="1"/>
  <c r="E72" i="10"/>
  <c r="C72" i="10"/>
  <c r="E69" i="10"/>
  <c r="C69" i="10"/>
  <c r="E65" i="10"/>
  <c r="D65" i="10"/>
  <c r="C65" i="10"/>
  <c r="E59" i="10"/>
  <c r="D59" i="10"/>
  <c r="C59" i="10"/>
  <c r="E56" i="10"/>
  <c r="D56" i="10"/>
  <c r="C56" i="10"/>
  <c r="E52" i="10"/>
  <c r="D52" i="10"/>
  <c r="C52" i="10"/>
  <c r="E48" i="10"/>
  <c r="D48" i="10"/>
  <c r="C48" i="10"/>
  <c r="E44" i="10"/>
  <c r="D44" i="10"/>
  <c r="C44" i="10"/>
  <c r="E41" i="10"/>
  <c r="D41" i="10"/>
  <c r="C41" i="10"/>
  <c r="E37" i="10"/>
  <c r="D37" i="10"/>
  <c r="C37" i="10"/>
  <c r="E30" i="10"/>
  <c r="C30" i="10"/>
  <c r="E27" i="10"/>
  <c r="D27" i="10"/>
  <c r="C27" i="10"/>
  <c r="E23" i="10"/>
  <c r="C23" i="10"/>
  <c r="D16" i="10"/>
  <c r="C16" i="10"/>
  <c r="F16" i="10" s="1"/>
  <c r="D12" i="10"/>
  <c r="C12" i="10"/>
  <c r="C54" i="10"/>
  <c r="C39" i="10"/>
  <c r="D10" i="11"/>
  <c r="C10" i="11"/>
  <c r="E7" i="11"/>
  <c r="D7" i="11"/>
  <c r="C7" i="11"/>
  <c r="H22" i="8" s="1"/>
  <c r="E20" i="10"/>
  <c r="D20" i="10"/>
  <c r="C20" i="10"/>
  <c r="E24" i="9"/>
  <c r="D24" i="9"/>
  <c r="C24" i="9"/>
  <c r="H15" i="8" s="1"/>
  <c r="I15" i="8" s="1"/>
  <c r="E18" i="9"/>
  <c r="D18" i="9"/>
  <c r="C18" i="9"/>
  <c r="H14" i="8" s="1"/>
  <c r="I14" i="8" s="1"/>
  <c r="C6" i="9"/>
  <c r="G41" i="8"/>
  <c r="H41" i="8" s="1"/>
  <c r="F91" i="10" l="1"/>
  <c r="F99" i="10"/>
  <c r="F27" i="10"/>
  <c r="F65" i="10"/>
  <c r="F95" i="10"/>
  <c r="F107" i="10"/>
  <c r="F52" i="10"/>
  <c r="F30" i="10"/>
  <c r="F69" i="10"/>
  <c r="F83" i="10"/>
  <c r="F76" i="10"/>
  <c r="F72" i="10"/>
  <c r="F59" i="10"/>
  <c r="F56" i="10"/>
  <c r="F48" i="10"/>
  <c r="F44" i="10"/>
  <c r="F41" i="10"/>
  <c r="F37" i="10"/>
  <c r="F23" i="10"/>
  <c r="F20" i="10"/>
  <c r="H23" i="8"/>
  <c r="I23" i="8" s="1"/>
  <c r="E10" i="11"/>
  <c r="F10" i="11" s="1"/>
  <c r="F24" i="9"/>
  <c r="F18" i="9"/>
  <c r="H12" i="8"/>
  <c r="I12" i="8" s="1"/>
  <c r="E11" i="9"/>
  <c r="F11" i="9" s="1"/>
  <c r="H11" i="8"/>
  <c r="I11" i="8" s="1"/>
  <c r="F6" i="9"/>
  <c r="E12" i="10"/>
  <c r="F12" i="10" s="1"/>
  <c r="F24" i="8"/>
  <c r="H13" i="8"/>
  <c r="G13" i="8"/>
  <c r="H24" i="8"/>
  <c r="F13" i="8"/>
  <c r="D5" i="9"/>
  <c r="C5" i="9"/>
  <c r="D17" i="9"/>
  <c r="G24" i="8"/>
  <c r="F10" i="8"/>
  <c r="G10" i="8"/>
  <c r="E17" i="9"/>
  <c r="C17" i="9"/>
  <c r="C62" i="10"/>
  <c r="H10" i="8" l="1"/>
  <c r="H16" i="8" s="1"/>
  <c r="H33" i="8" s="1"/>
  <c r="E5" i="9"/>
  <c r="F5" i="9" s="1"/>
  <c r="F63" i="10"/>
  <c r="F17" i="9"/>
  <c r="I24" i="8"/>
  <c r="I13" i="8"/>
  <c r="I10" i="8"/>
  <c r="G16" i="8"/>
  <c r="F16" i="8"/>
  <c r="F25" i="8" s="1"/>
  <c r="G25" i="8" l="1"/>
  <c r="G33" i="8"/>
  <c r="H25" i="8"/>
  <c r="I25" i="8" s="1"/>
  <c r="I16" i="8"/>
  <c r="E81" i="10" l="1"/>
  <c r="D81" i="10"/>
  <c r="E54" i="10"/>
  <c r="F54" i="10" s="1"/>
  <c r="D54" i="10"/>
  <c r="E50" i="10"/>
  <c r="D50" i="10"/>
  <c r="C50" i="10"/>
  <c r="E46" i="10"/>
  <c r="D46" i="10"/>
  <c r="C46" i="10"/>
  <c r="E35" i="10"/>
  <c r="D35" i="10"/>
  <c r="E18" i="10"/>
  <c r="D18" i="10"/>
  <c r="C18" i="10"/>
  <c r="D14" i="10"/>
  <c r="E14" i="10"/>
  <c r="C14" i="10"/>
  <c r="C10" i="10"/>
  <c r="D10" i="10"/>
  <c r="F81" i="10" l="1"/>
  <c r="E62" i="10"/>
  <c r="F50" i="10"/>
  <c r="F46" i="10"/>
  <c r="F25" i="10"/>
  <c r="F18" i="10"/>
  <c r="F14" i="10"/>
  <c r="E10" i="10"/>
  <c r="F10" i="10" s="1"/>
  <c r="D88" i="10"/>
  <c r="C35" i="10" l="1"/>
  <c r="C9" i="10" l="1"/>
  <c r="F35" i="10"/>
  <c r="E104" i="10"/>
  <c r="D104" i="10"/>
  <c r="C105" i="10"/>
  <c r="D62" i="10"/>
  <c r="E39" i="10"/>
  <c r="D39" i="10"/>
  <c r="D9" i="10" s="1"/>
  <c r="C104" i="10" l="1"/>
  <c r="F104" i="10" s="1"/>
  <c r="F105" i="10"/>
  <c r="F62" i="10"/>
  <c r="E9" i="10"/>
  <c r="F9" i="10" s="1"/>
  <c r="F39" i="10"/>
  <c r="C7" i="10" l="1"/>
  <c r="F7" i="10"/>
</calcChain>
</file>

<file path=xl/sharedStrings.xml><?xml version="1.0" encoding="utf-8"?>
<sst xmlns="http://schemas.openxmlformats.org/spreadsheetml/2006/main" count="338" uniqueCount="152">
  <si>
    <t>Naziv</t>
  </si>
  <si>
    <t>REPUBLIKA HRVATSKA</t>
  </si>
  <si>
    <t>VARAŽDINSKA ŽUPANIJA</t>
  </si>
  <si>
    <t>ŽUPANIJSKA UPRAVA ZA CESTE VARAŽDINSKE ŽUPANIJE</t>
  </si>
  <si>
    <t>RKP:</t>
  </si>
  <si>
    <t>MATIČNI BROJ:</t>
  </si>
  <si>
    <t>OIB:</t>
  </si>
  <si>
    <t>ŠIFRA DJELATNOSTI:</t>
  </si>
  <si>
    <t>01284827</t>
  </si>
  <si>
    <t>74640705361</t>
  </si>
  <si>
    <t>7112</t>
  </si>
  <si>
    <t>ŽUPANIJSKE UPRAVE ZA CESTE VARAŽDINSKE ŽUPANIJE</t>
  </si>
  <si>
    <t>IBAN:</t>
  </si>
  <si>
    <t>Županijska uprava za ceste</t>
  </si>
  <si>
    <t>Varaždinske županije</t>
  </si>
  <si>
    <t>UPRAVNO VIJEĆE</t>
  </si>
  <si>
    <t>II. POSEBNI DIO</t>
  </si>
  <si>
    <t xml:space="preserve">  </t>
  </si>
  <si>
    <t>HR6223600001101732723</t>
  </si>
  <si>
    <t>PRIHODI UKUPNO</t>
  </si>
  <si>
    <t>RASHODI UKUPNO</t>
  </si>
  <si>
    <t>EUR</t>
  </si>
  <si>
    <t>A) SAŽETAK RAČUNA PRIHODA I RASHODA</t>
  </si>
  <si>
    <t>Razred i naziv</t>
  </si>
  <si>
    <t>6 PRIHODI POSLOVANJA</t>
  </si>
  <si>
    <t>7 PRIHODI OD PRODAJE NEFINANCIJSKE IMOVINE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</si>
  <si>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</si>
  <si>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</si>
  <si>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</si>
  <si>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</si>
  <si>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</si>
  <si>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</si>
  <si>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</si>
  <si>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</si>
  <si>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</si>
  <si>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</si>
  <si>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</si>
  <si>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</si>
  <si>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</si>
  <si>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</si>
  <si>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</si>
  <si>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>Razred/ skupina</t>
  </si>
  <si>
    <t xml:space="preserve">Naziv </t>
  </si>
  <si>
    <t>UKUPNO PRIHODI</t>
  </si>
  <si>
    <t>Prihodi poslovanja</t>
  </si>
  <si>
    <t>Pomoći iz inozemstva i od subjekata unutar općeg proračuna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</si>
  <si>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</si>
  <si>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</si>
  <si>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</si>
  <si>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</si>
  <si>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</si>
  <si>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</si>
  <si>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</si>
  <si>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Rashodi za nabavu neproizvedene dugotrajne imovine</t>
  </si>
  <si>
    <t>Prihodi od imovine</t>
  </si>
  <si>
    <t>Prihodi od upravnih i administrativnih pristojbi, pristojbi po posebnim propisima i naknada</t>
  </si>
  <si>
    <t>Kazne, upravne mjere i ostali prihodi</t>
  </si>
  <si>
    <t>Financijski rashodi</t>
  </si>
  <si>
    <t>Pomoći dane u inozemstvo i unutar općeg proračuna</t>
  </si>
  <si>
    <t>Ostali rashodi</t>
  </si>
  <si>
    <t xml:space="preserve"> Rashodi za nabavu proizvedene dugotrajne imovine</t>
  </si>
  <si>
    <t>Rashodi za dodatna ulaganja na nefinancijskoj imovini</t>
  </si>
  <si>
    <t xml:space="preserve">B. RAČUN FINANCIRANJA 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</si>
  <si>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</si>
  <si>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</si>
  <si>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</si>
  <si>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</si>
  <si>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Šifra</t>
  </si>
  <si>
    <t>REDOVNI RASHODI -UPRAVA I ADMINISTRACIJA</t>
  </si>
  <si>
    <t>Razred 3</t>
  </si>
  <si>
    <t>Skupina 31</t>
  </si>
  <si>
    <t>Naknade troškova zaposlenika</t>
  </si>
  <si>
    <t>Skupina 32</t>
  </si>
  <si>
    <t>Rashodi za materijal i energiju</t>
  </si>
  <si>
    <t>Izvor 31</t>
  </si>
  <si>
    <t>VLASTITI PRIHODI</t>
  </si>
  <si>
    <t>PRIHODI ZA POSEBNE NAMJENE</t>
  </si>
  <si>
    <t xml:space="preserve">Izvor 43 </t>
  </si>
  <si>
    <t xml:space="preserve"> PRIHODI ZA POSEBNE NAMJENE</t>
  </si>
  <si>
    <t>Rashodi za usluge (bez konta 32321)</t>
  </si>
  <si>
    <t>Ostali nespomenuti rashodi poslovnja</t>
  </si>
  <si>
    <t>Aktivnost A100001</t>
  </si>
  <si>
    <t>Aktivnost A100002</t>
  </si>
  <si>
    <t>Aktivnost A100003</t>
  </si>
  <si>
    <t>Aktivnost A100004</t>
  </si>
  <si>
    <t>Aktivnost A100005</t>
  </si>
  <si>
    <t>Aktivnost A100006</t>
  </si>
  <si>
    <t>Izvor 11</t>
  </si>
  <si>
    <t>OPĆI PRIHODI I PRIMICI</t>
  </si>
  <si>
    <t>Skupina 34</t>
  </si>
  <si>
    <t>Aktivnost A100007</t>
  </si>
  <si>
    <t>Pomoći proračunskim korisnicama</t>
  </si>
  <si>
    <t>Skupina 36</t>
  </si>
  <si>
    <t>Aktivnost A100008</t>
  </si>
  <si>
    <t>Skupina 38</t>
  </si>
  <si>
    <t>Aktivnost A100009</t>
  </si>
  <si>
    <t>Oprema, računala, prijevozna sredstva i drugo</t>
  </si>
  <si>
    <t>Razred 4</t>
  </si>
  <si>
    <t>Skupina 42</t>
  </si>
  <si>
    <t>Rashodi za nabavu proizvedene dugotrajne imovine</t>
  </si>
  <si>
    <t>Program 1000</t>
  </si>
  <si>
    <t>Program 1001</t>
  </si>
  <si>
    <t>REDOVITO I IZVANREDNO ODRŽAVANJE LOKALNIH I ŽUPANIJSKIH CESTA (KONTO 32321)</t>
  </si>
  <si>
    <t>Aktivnost A100101</t>
  </si>
  <si>
    <t>Redovito održavanje cesta</t>
  </si>
  <si>
    <t>Aktivnost A100102</t>
  </si>
  <si>
    <t>Izvanredno održavanje cesta</t>
  </si>
  <si>
    <t>Izvor 52</t>
  </si>
  <si>
    <t>OSTALE POMOĆI</t>
  </si>
  <si>
    <t>Aktivnost A100103</t>
  </si>
  <si>
    <t>Obnova kolničkih zastora</t>
  </si>
  <si>
    <t>Aktivnost A100104</t>
  </si>
  <si>
    <t>Sanacija klizišta</t>
  </si>
  <si>
    <t>Program 1002</t>
  </si>
  <si>
    <t>GRAĐENJE CESTA, MOSTOVA, REKNOSTRUKCIJE I OPREMA ZA CESTE</t>
  </si>
  <si>
    <t xml:space="preserve">Kapitalni projekt K100201 </t>
  </si>
  <si>
    <t>Zemljište</t>
  </si>
  <si>
    <t xml:space="preserve">Skupina 41 </t>
  </si>
  <si>
    <t>Rahodi za nabavu neproizvedene dugotrajne imovine</t>
  </si>
  <si>
    <t>Kapitalni projekt K100202</t>
  </si>
  <si>
    <t>Nematerijalna imovina - projekti</t>
  </si>
  <si>
    <t>Kapitalni projekt K100203</t>
  </si>
  <si>
    <t>Modernizacija županijskih i lokalnih cesta (rotor, nogostup)</t>
  </si>
  <si>
    <t>Skupina 45</t>
  </si>
  <si>
    <t>Program 1004</t>
  </si>
  <si>
    <t>OTPLATA GLAVNICE KREDITA</t>
  </si>
  <si>
    <t xml:space="preserve">Kapitalni projekt K100401 </t>
  </si>
  <si>
    <t>Otplata glavnice kredita</t>
  </si>
  <si>
    <t>Skupina 54</t>
  </si>
  <si>
    <t>Razred 5</t>
  </si>
  <si>
    <t>Ostale pomoći</t>
  </si>
  <si>
    <t>I. OPĆI DIO</t>
  </si>
  <si>
    <t>Povećanje/smanjenje</t>
  </si>
  <si>
    <t>Indeks</t>
  </si>
  <si>
    <t>5=4/2</t>
  </si>
  <si>
    <t>6=5/3</t>
  </si>
  <si>
    <t>Mario Sambolec</t>
  </si>
  <si>
    <t>6=5/4</t>
  </si>
  <si>
    <t>I. IZMJENE I DOPUNE FINANCIJSKOG PLANA</t>
  </si>
  <si>
    <t>Za provedbu I. Izmjene i dopune financijskog plana odgovoran je Ravnatelj.</t>
  </si>
  <si>
    <t>ZA 2026. GODINU</t>
  </si>
  <si>
    <t>Plan 2026.</t>
  </si>
  <si>
    <t>Novi Plan 2026.</t>
  </si>
  <si>
    <t>I. Izmjene i dopune Financijskog plana Županijske uprave za ceste Varaždinske županije za 2026. godinu</t>
  </si>
  <si>
    <t>Prihodi i rashodi na razini  skupine (drugoj razini ) računskog plana utvrđuju se u Računu prihoda i rashoda Financijskog plana za 2026. godinu prema ekonomskoj klasifikaciji kako slijedi:</t>
  </si>
  <si>
    <t>Primici i izdaci na razini  skupine (drugoj razini ) računskog plana utvrđuju se u Računu financiranja Financijskog plana za 2026. godinu prema ekonomskoj klasifikaciji kako slijedi:</t>
  </si>
  <si>
    <t xml:space="preserve">
Rashodi i izdaci u Posebnom dijelu Financijskog plana Županijske uprave za ceste Varaždinske županije za 2026. godinu iskazani prema proračunskim klasifikacijama, raspoređuju se po programima kako slijedi:
</t>
  </si>
  <si>
    <t>KLASA: 400-01/25-01/4</t>
  </si>
  <si>
    <t>Na temelju  Zakona o proračunu ("Narodne novine" br. 144/21), Pravilnika o planiranju u sustavu proračuna,  te članka 16. Statuta Županijske uprave za ceste Varaždinske županije ("Službeni vjesnik Varaždinske županije" br. 86/24), Upravno vijeće Županijske uprave za ceste Varaždinske županije, na 58. sjednici održanoj dana 01.10.2026. godine,  donosi:</t>
  </si>
  <si>
    <t>Varaždin, 01.10.2026. godine</t>
  </si>
  <si>
    <t>URBROJ: 2186-381-01-26-2</t>
  </si>
  <si>
    <t xml:space="preserve">  Varaždin, listopad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</si>
</sst>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_-* #,##0.00\ [$€-1]_-;\-* #,##0.00\ [$€-1]_-;_-* &quot;-&quot;??\ [$€-1]_-"/>
  </numFmts>
  <fonts count="6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</cellStyleXfs>
  <cellXfs count="274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Fill="1" applyAlignment="1">
      <alignment horizontal="left" vertical="center"/>
    </xf>
    <xf numFmtId="0" fontId="23" fillId="34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left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34" borderId="0" xfId="0" applyFont="1" applyFill="1" applyBorder="1"/>
    <xf numFmtId="0" fontId="0" fillId="34" borderId="0" xfId="0" applyFont="1" applyFill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34" borderId="0" xfId="0" applyFont="1" applyFill="1" applyAlignment="1">
      <alignment horizontal="left" vertical="center"/>
    </xf>
    <xf numFmtId="0" fontId="22" fillId="34" borderId="0" xfId="0" applyFont="1" applyFill="1" applyBorder="1" applyAlignment="1">
      <alignment horizontal="right" vertical="center"/>
    </xf>
    <xf numFmtId="0" fontId="22" fillId="34" borderId="0" xfId="0" applyFont="1" applyFill="1" applyBorder="1" applyAlignment="1">
      <alignment vertical="center" wrapText="1"/>
    </xf>
    <xf numFmtId="4" fontId="22" fillId="34" borderId="0" xfId="0" applyNumberFormat="1" applyFont="1" applyFill="1" applyBorder="1" applyAlignment="1">
      <alignment vertical="center"/>
    </xf>
    <xf numFmtId="164" fontId="0" fillId="0" borderId="0" xfId="0" applyNumberFormat="1" applyFont="1" applyBorder="1"/>
    <xf numFmtId="0" fontId="0" fillId="0" borderId="0" xfId="0" applyFont="1" applyBorder="1"/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7" fillId="0" borderId="0" xfId="0" applyFont="1" applyAlignment="1">
      <alignment horizontal="left" wrapText="1"/>
    </xf>
    <xf numFmtId="0" fontId="29" fillId="0" borderId="0" xfId="0" applyFont="1" applyAlignment="1">
      <alignment wrapText="1"/>
    </xf>
    <xf numFmtId="0" fontId="32" fillId="34" borderId="1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/>
    <xf numFmtId="0" fontId="27" fillId="0" borderId="0" xfId="0" quotePrefix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wrapText="1"/>
    </xf>
    <xf numFmtId="0" fontId="32" fillId="0" borderId="11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3" fillId="34" borderId="11" xfId="0" applyFont="1" applyFill="1" applyBorder="1" applyAlignment="1">
      <alignment horizontal="left" vertical="center" wrapText="1"/>
    </xf>
    <xf numFmtId="0" fontId="34" fillId="34" borderId="11" xfId="0" applyFont="1" applyFill="1" applyBorder="1" applyAlignment="1">
      <alignment horizontal="left" vertical="center" wrapText="1"/>
    </xf>
    <xf numFmtId="0" fontId="33" fillId="34" borderId="11" xfId="0" applyFont="1" applyFill="1" applyBorder="1" applyAlignment="1">
      <alignment vertical="center" wrapText="1"/>
    </xf>
    <xf numFmtId="0" fontId="34" fillId="34" borderId="11" xfId="0" applyFont="1" applyFill="1" applyBorder="1" applyAlignment="1">
      <alignment vertical="center" wrapText="1"/>
    </xf>
    <xf numFmtId="0" fontId="34" fillId="34" borderId="11" xfId="0" quotePrefix="1" applyFont="1" applyFill="1" applyBorder="1" applyAlignment="1">
      <alignment horizontal="left" vertical="center"/>
    </xf>
    <xf numFmtId="0" fontId="34" fillId="34" borderId="14" xfId="0" applyFont="1" applyFill="1" applyBorder="1" applyAlignment="1">
      <alignment horizontal="left" vertical="center" wrapText="1"/>
    </xf>
    <xf numFmtId="0" fontId="31" fillId="36" borderId="14" xfId="0" applyFont="1" applyFill="1" applyBorder="1" applyAlignment="1">
      <alignment horizontal="left" vertical="center" wrapText="1"/>
    </xf>
    <xf numFmtId="0" fontId="34" fillId="34" borderId="11" xfId="0" quotePrefix="1" applyFont="1" applyFill="1" applyBorder="1" applyAlignment="1">
      <alignment horizontal="left" vertical="center" wrapText="1"/>
    </xf>
    <xf numFmtId="0" fontId="33" fillId="36" borderId="11" xfId="0" applyFont="1" applyFill="1" applyBorder="1" applyAlignment="1">
      <alignment horizontal="left" vertical="center" wrapText="1"/>
    </xf>
    <xf numFmtId="0" fontId="33" fillId="36" borderId="1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49" fontId="43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49" fontId="37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45" fillId="0" borderId="0" xfId="0" applyFont="1" applyBorder="1" applyAlignment="1">
      <alignment horizontal="center" vertical="center"/>
    </xf>
    <xf numFmtId="0" fontId="47" fillId="34" borderId="12" xfId="0" applyFont="1" applyFill="1" applyBorder="1" applyAlignment="1">
      <alignment horizontal="left" vertical="center" wrapText="1"/>
    </xf>
    <xf numFmtId="4" fontId="47" fillId="34" borderId="12" xfId="0" applyNumberFormat="1" applyFont="1" applyFill="1" applyBorder="1" applyAlignment="1">
      <alignment horizontal="right" vertical="center" wrapText="1"/>
    </xf>
    <xf numFmtId="0" fontId="47" fillId="34" borderId="11" xfId="0" applyFont="1" applyFill="1" applyBorder="1" applyAlignment="1">
      <alignment horizontal="left" vertical="center" wrapText="1"/>
    </xf>
    <xf numFmtId="4" fontId="47" fillId="34" borderId="11" xfId="0" applyNumberFormat="1" applyFont="1" applyFill="1" applyBorder="1" applyAlignment="1">
      <alignment horizontal="right" vertical="center" wrapText="1"/>
    </xf>
    <xf numFmtId="0" fontId="38" fillId="36" borderId="11" xfId="0" applyFont="1" applyFill="1" applyBorder="1" applyAlignment="1">
      <alignment horizontal="left" vertical="center" wrapText="1"/>
    </xf>
    <xf numFmtId="4" fontId="38" fillId="36" borderId="11" xfId="0" applyNumberFormat="1" applyFont="1" applyFill="1" applyBorder="1" applyAlignment="1">
      <alignment horizontal="right" vertical="center" wrapText="1"/>
    </xf>
    <xf numFmtId="0" fontId="39" fillId="34" borderId="11" xfId="0" applyFont="1" applyFill="1" applyBorder="1" applyAlignment="1">
      <alignment horizontal="left" vertical="center" wrapText="1"/>
    </xf>
    <xf numFmtId="4" fontId="39" fillId="34" borderId="11" xfId="0" applyNumberFormat="1" applyFont="1" applyFill="1" applyBorder="1" applyAlignment="1">
      <alignment horizontal="right" vertical="center" wrapText="1"/>
    </xf>
    <xf numFmtId="0" fontId="37" fillId="0" borderId="11" xfId="0" applyFont="1" applyBorder="1" applyAlignment="1">
      <alignment vertical="center"/>
    </xf>
    <xf numFmtId="4" fontId="37" fillId="0" borderId="11" xfId="0" applyNumberFormat="1" applyFont="1" applyBorder="1" applyAlignment="1">
      <alignment vertical="center"/>
    </xf>
    <xf numFmtId="0" fontId="41" fillId="34" borderId="11" xfId="0" applyFont="1" applyFill="1" applyBorder="1" applyAlignment="1">
      <alignment horizontal="left" vertical="center" wrapText="1"/>
    </xf>
    <xf numFmtId="4" fontId="41" fillId="34" borderId="11" xfId="0" applyNumberFormat="1" applyFont="1" applyFill="1" applyBorder="1" applyAlignment="1">
      <alignment horizontal="right" vertical="center" wrapText="1"/>
    </xf>
    <xf numFmtId="4" fontId="40" fillId="34" borderId="11" xfId="0" applyNumberFormat="1" applyFont="1" applyFill="1" applyBorder="1" applyAlignment="1">
      <alignment horizontal="right" vertical="center" wrapText="1"/>
    </xf>
    <xf numFmtId="4" fontId="38" fillId="34" borderId="11" xfId="0" applyNumberFormat="1" applyFont="1" applyFill="1" applyBorder="1" applyAlignment="1">
      <alignment horizontal="right" vertical="center" wrapText="1"/>
    </xf>
    <xf numFmtId="4" fontId="40" fillId="34" borderId="11" xfId="0" applyNumberFormat="1" applyFont="1" applyFill="1" applyBorder="1" applyAlignment="1">
      <alignment vertical="center" wrapText="1"/>
    </xf>
    <xf numFmtId="0" fontId="37" fillId="0" borderId="0" xfId="0" applyFont="1" applyFill="1" applyAlignment="1">
      <alignment vertical="center"/>
    </xf>
    <xf numFmtId="0" fontId="41" fillId="33" borderId="0" xfId="0" applyFont="1" applyFill="1" applyBorder="1" applyAlignment="1">
      <alignment horizontal="left" vertical="center" wrapText="1"/>
    </xf>
    <xf numFmtId="4" fontId="41" fillId="34" borderId="0" xfId="0" applyNumberFormat="1" applyFont="1" applyFill="1" applyBorder="1" applyAlignment="1">
      <alignment horizontal="right" vertical="center" wrapText="1"/>
    </xf>
    <xf numFmtId="4" fontId="38" fillId="34" borderId="0" xfId="0" applyNumberFormat="1" applyFont="1" applyFill="1" applyBorder="1" applyAlignment="1">
      <alignment horizontal="right" vertical="center" wrapText="1"/>
    </xf>
    <xf numFmtId="0" fontId="37" fillId="34" borderId="0" xfId="0" applyFont="1" applyFill="1" applyAlignment="1">
      <alignment vertical="center"/>
    </xf>
    <xf numFmtId="0" fontId="37" fillId="34" borderId="0" xfId="0" applyFont="1" applyFill="1" applyAlignment="1">
      <alignment horizontal="left" vertical="center"/>
    </xf>
    <xf numFmtId="0" fontId="37" fillId="34" borderId="0" xfId="0" applyFont="1" applyFill="1" applyAlignment="1">
      <alignment horizontal="right" vertical="center"/>
    </xf>
    <xf numFmtId="0" fontId="48" fillId="0" borderId="0" xfId="0" applyFont="1" applyBorder="1" applyAlignment="1">
      <alignment horizontal="right" vertical="center"/>
    </xf>
    <xf numFmtId="0" fontId="44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49" fontId="37" fillId="34" borderId="0" xfId="0" applyNumberFormat="1" applyFont="1" applyFill="1" applyAlignment="1">
      <alignment vertical="center"/>
    </xf>
    <xf numFmtId="0" fontId="37" fillId="0" borderId="0" xfId="0" applyFont="1" applyAlignment="1">
      <alignment horizontal="center" vertical="center" wrapText="1"/>
    </xf>
    <xf numFmtId="0" fontId="39" fillId="35" borderId="15" xfId="0" applyFont="1" applyFill="1" applyBorder="1" applyAlignment="1">
      <alignment horizontal="center" vertical="center" wrapText="1"/>
    </xf>
    <xf numFmtId="0" fontId="33" fillId="38" borderId="15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right" vertical="center"/>
    </xf>
    <xf numFmtId="0" fontId="50" fillId="34" borderId="15" xfId="0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/>
    </xf>
    <xf numFmtId="0" fontId="52" fillId="0" borderId="21" xfId="0" applyFont="1" applyFill="1" applyBorder="1" applyAlignment="1">
      <alignment horizontal="center" vertical="center"/>
    </xf>
    <xf numFmtId="0" fontId="39" fillId="37" borderId="20" xfId="0" applyFont="1" applyFill="1" applyBorder="1" applyAlignment="1">
      <alignment horizontal="left" vertical="center"/>
    </xf>
    <xf numFmtId="0" fontId="39" fillId="34" borderId="15" xfId="0" applyFont="1" applyFill="1" applyBorder="1" applyAlignment="1">
      <alignment horizontal="center" vertical="center" wrapText="1"/>
    </xf>
    <xf numFmtId="0" fontId="40" fillId="37" borderId="10" xfId="0" applyFont="1" applyFill="1" applyBorder="1" applyAlignment="1">
      <alignment vertical="center"/>
    </xf>
    <xf numFmtId="0" fontId="40" fillId="34" borderId="11" xfId="0" applyFont="1" applyFill="1" applyBorder="1" applyAlignment="1">
      <alignment horizontal="left" vertical="center" wrapText="1"/>
    </xf>
    <xf numFmtId="0" fontId="37" fillId="34" borderId="11" xfId="0" applyFont="1" applyFill="1" applyBorder="1" applyAlignment="1">
      <alignment horizontal="left" vertical="center" wrapText="1"/>
    </xf>
    <xf numFmtId="2" fontId="0" fillId="0" borderId="0" xfId="0" applyNumberFormat="1" applyFont="1" applyFill="1" applyAlignment="1">
      <alignment vertical="center"/>
    </xf>
    <xf numFmtId="2" fontId="45" fillId="0" borderId="19" xfId="0" applyNumberFormat="1" applyFont="1" applyFill="1" applyBorder="1" applyAlignment="1">
      <alignment horizontal="center" vertical="center"/>
    </xf>
    <xf numFmtId="2" fontId="52" fillId="0" borderId="21" xfId="0" applyNumberFormat="1" applyFont="1" applyFill="1" applyBorder="1" applyAlignment="1">
      <alignment horizontal="center" vertical="center"/>
    </xf>
    <xf numFmtId="0" fontId="31" fillId="38" borderId="15" xfId="0" applyFont="1" applyFill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1" fillId="36" borderId="29" xfId="0" applyFont="1" applyFill="1" applyBorder="1" applyAlignment="1">
      <alignment horizontal="center" vertical="center" wrapText="1"/>
    </xf>
    <xf numFmtId="0" fontId="33" fillId="34" borderId="29" xfId="0" applyFont="1" applyFill="1" applyBorder="1" applyAlignment="1">
      <alignment horizontal="center" wrapText="1"/>
    </xf>
    <xf numFmtId="0" fontId="34" fillId="34" borderId="29" xfId="0" applyFont="1" applyFill="1" applyBorder="1" applyAlignment="1">
      <alignment horizontal="center" vertical="center" wrapText="1"/>
    </xf>
    <xf numFmtId="0" fontId="34" fillId="34" borderId="29" xfId="0" quotePrefix="1" applyFont="1" applyFill="1" applyBorder="1" applyAlignment="1">
      <alignment horizontal="center" vertical="center"/>
    </xf>
    <xf numFmtId="0" fontId="33" fillId="34" borderId="29" xfId="0" applyFont="1" applyFill="1" applyBorder="1" applyAlignment="1">
      <alignment horizontal="center" vertical="center"/>
    </xf>
    <xf numFmtId="0" fontId="34" fillId="34" borderId="30" xfId="0" applyFont="1" applyFill="1" applyBorder="1" applyAlignment="1">
      <alignment horizontal="center" vertical="center" wrapText="1"/>
    </xf>
    <xf numFmtId="0" fontId="34" fillId="34" borderId="24" xfId="0" applyFont="1" applyFill="1" applyBorder="1" applyAlignment="1">
      <alignment vertical="center" wrapText="1"/>
    </xf>
    <xf numFmtId="0" fontId="33" fillId="34" borderId="29" xfId="0" applyFont="1" applyFill="1" applyBorder="1" applyAlignment="1">
      <alignment horizontal="center" vertical="center" wrapText="1"/>
    </xf>
    <xf numFmtId="0" fontId="34" fillId="34" borderId="30" xfId="0" quotePrefix="1" applyFont="1" applyFill="1" applyBorder="1" applyAlignment="1">
      <alignment horizontal="center" vertical="center"/>
    </xf>
    <xf numFmtId="0" fontId="34" fillId="34" borderId="24" xfId="0" quotePrefix="1" applyFont="1" applyFill="1" applyBorder="1" applyAlignment="1">
      <alignment horizontal="left" vertical="center"/>
    </xf>
    <xf numFmtId="4" fontId="31" fillId="36" borderId="14" xfId="0" applyNumberFormat="1" applyFont="1" applyFill="1" applyBorder="1" applyAlignment="1">
      <alignment horizontal="center" vertical="center" wrapText="1"/>
    </xf>
    <xf numFmtId="4" fontId="39" fillId="38" borderId="13" xfId="0" quotePrefix="1" applyNumberFormat="1" applyFont="1" applyFill="1" applyBorder="1" applyAlignment="1">
      <alignment horizontal="center"/>
    </xf>
    <xf numFmtId="4" fontId="39" fillId="38" borderId="11" xfId="0" applyNumberFormat="1" applyFont="1" applyFill="1" applyBorder="1" applyAlignment="1">
      <alignment horizontal="center" wrapText="1"/>
    </xf>
    <xf numFmtId="4" fontId="50" fillId="37" borderId="27" xfId="0" quotePrefix="1" applyNumberFormat="1" applyFont="1" applyFill="1" applyBorder="1" applyAlignment="1">
      <alignment horizontal="center"/>
    </xf>
    <xf numFmtId="4" fontId="50" fillId="37" borderId="24" xfId="0" quotePrefix="1" applyNumberFormat="1" applyFont="1" applyFill="1" applyBorder="1" applyAlignment="1">
      <alignment horizontal="center"/>
    </xf>
    <xf numFmtId="4" fontId="39" fillId="38" borderId="13" xfId="0" quotePrefix="1" applyNumberFormat="1" applyFont="1" applyFill="1" applyBorder="1" applyAlignment="1">
      <alignment horizontal="center" vertical="center"/>
    </xf>
    <xf numFmtId="4" fontId="39" fillId="37" borderId="13" xfId="0" quotePrefix="1" applyNumberFormat="1" applyFont="1" applyFill="1" applyBorder="1" applyAlignment="1">
      <alignment horizontal="center" vertical="center"/>
    </xf>
    <xf numFmtId="4" fontId="39" fillId="37" borderId="11" xfId="0" quotePrefix="1" applyNumberFormat="1" applyFont="1" applyFill="1" applyBorder="1" applyAlignment="1">
      <alignment horizontal="center" vertical="center"/>
    </xf>
    <xf numFmtId="4" fontId="39" fillId="37" borderId="27" xfId="0" quotePrefix="1" applyNumberFormat="1" applyFont="1" applyFill="1" applyBorder="1" applyAlignment="1">
      <alignment horizontal="center" vertical="center"/>
    </xf>
    <xf numFmtId="4" fontId="39" fillId="37" borderId="24" xfId="0" quotePrefix="1" applyNumberFormat="1" applyFont="1" applyFill="1" applyBorder="1" applyAlignment="1">
      <alignment horizontal="center" vertical="center"/>
    </xf>
    <xf numFmtId="4" fontId="50" fillId="0" borderId="11" xfId="0" applyNumberFormat="1" applyFont="1" applyBorder="1" applyAlignment="1">
      <alignment horizontal="center" vertical="center"/>
    </xf>
    <xf numFmtId="4" fontId="50" fillId="37" borderId="11" xfId="0" applyNumberFormat="1" applyFont="1" applyFill="1" applyBorder="1" applyAlignment="1">
      <alignment horizontal="center" vertical="center"/>
    </xf>
    <xf numFmtId="4" fontId="50" fillId="37" borderId="24" xfId="0" applyNumberFormat="1" applyFont="1" applyFill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wrapText="1"/>
    </xf>
    <xf numFmtId="4" fontId="31" fillId="36" borderId="10" xfId="0" applyNumberFormat="1" applyFont="1" applyFill="1" applyBorder="1" applyAlignment="1">
      <alignment horizontal="center" vertical="center" wrapText="1"/>
    </xf>
    <xf numFmtId="4" fontId="28" fillId="34" borderId="14" xfId="0" applyNumberFormat="1" applyFont="1" applyFill="1" applyBorder="1" applyAlignment="1">
      <alignment horizontal="center" vertical="center"/>
    </xf>
    <xf numFmtId="4" fontId="28" fillId="34" borderId="10" xfId="0" applyNumberFormat="1" applyFont="1" applyFill="1" applyBorder="1" applyAlignment="1">
      <alignment horizontal="center" vertical="center"/>
    </xf>
    <xf numFmtId="4" fontId="28" fillId="34" borderId="11" xfId="0" applyNumberFormat="1" applyFont="1" applyFill="1" applyBorder="1" applyAlignment="1">
      <alignment horizontal="center" vertical="center"/>
    </xf>
    <xf numFmtId="4" fontId="28" fillId="34" borderId="13" xfId="0" applyNumberFormat="1" applyFont="1" applyFill="1" applyBorder="1" applyAlignment="1">
      <alignment horizontal="center" vertical="center"/>
    </xf>
    <xf numFmtId="4" fontId="28" fillId="34" borderId="24" xfId="0" applyNumberFormat="1" applyFont="1" applyFill="1" applyBorder="1" applyAlignment="1">
      <alignment horizontal="center" vertical="center"/>
    </xf>
    <xf numFmtId="4" fontId="28" fillId="34" borderId="23" xfId="0" applyNumberFormat="1" applyFont="1" applyFill="1" applyBorder="1" applyAlignment="1">
      <alignment horizontal="center" vertical="center"/>
    </xf>
    <xf numFmtId="4" fontId="31" fillId="34" borderId="14" xfId="0" applyNumberFormat="1" applyFont="1" applyFill="1" applyBorder="1" applyAlignment="1">
      <alignment horizontal="center" vertical="center"/>
    </xf>
    <xf numFmtId="0" fontId="56" fillId="0" borderId="21" xfId="0" applyFont="1" applyFill="1" applyBorder="1" applyAlignment="1">
      <alignment horizontal="center" vertical="center"/>
    </xf>
    <xf numFmtId="2" fontId="55" fillId="39" borderId="21" xfId="0" applyNumberFormat="1" applyFont="1" applyFill="1" applyBorder="1" applyAlignment="1">
      <alignment horizontal="center" vertical="center"/>
    </xf>
    <xf numFmtId="2" fontId="55" fillId="0" borderId="21" xfId="0" applyNumberFormat="1" applyFont="1" applyFill="1" applyBorder="1" applyAlignment="1">
      <alignment horizontal="center" vertical="center"/>
    </xf>
    <xf numFmtId="2" fontId="54" fillId="0" borderId="21" xfId="0" applyNumberFormat="1" applyFont="1" applyFill="1" applyBorder="1" applyAlignment="1">
      <alignment horizontal="center" vertical="center"/>
    </xf>
    <xf numFmtId="2" fontId="54" fillId="0" borderId="25" xfId="0" applyNumberFormat="1" applyFont="1" applyFill="1" applyBorder="1" applyAlignment="1">
      <alignment horizontal="center" vertical="center"/>
    </xf>
    <xf numFmtId="4" fontId="31" fillId="36" borderId="14" xfId="0" applyNumberFormat="1" applyFont="1" applyFill="1" applyBorder="1" applyAlignment="1">
      <alignment horizontal="center" vertical="center"/>
    </xf>
    <xf numFmtId="3" fontId="28" fillId="34" borderId="11" xfId="0" applyNumberFormat="1" applyFont="1" applyFill="1" applyBorder="1" applyAlignment="1">
      <alignment horizontal="center" vertical="center"/>
    </xf>
    <xf numFmtId="4" fontId="28" fillId="34" borderId="11" xfId="0" applyNumberFormat="1" applyFont="1" applyFill="1" applyBorder="1" applyAlignment="1">
      <alignment horizontal="center" vertical="center" wrapText="1"/>
    </xf>
    <xf numFmtId="4" fontId="31" fillId="36" borderId="11" xfId="0" applyNumberFormat="1" applyFont="1" applyFill="1" applyBorder="1" applyAlignment="1">
      <alignment horizontal="center" vertical="center" wrapText="1"/>
    </xf>
    <xf numFmtId="4" fontId="31" fillId="34" borderId="11" xfId="0" applyNumberFormat="1" applyFont="1" applyFill="1" applyBorder="1" applyAlignment="1">
      <alignment horizontal="center" vertical="center"/>
    </xf>
    <xf numFmtId="4" fontId="28" fillId="34" borderId="24" xfId="0" applyNumberFormat="1" applyFont="1" applyFill="1" applyBorder="1" applyAlignment="1">
      <alignment horizontal="center" vertical="center" wrapText="1"/>
    </xf>
    <xf numFmtId="2" fontId="53" fillId="37" borderId="21" xfId="0" applyNumberFormat="1" applyFont="1" applyFill="1" applyBorder="1" applyAlignment="1">
      <alignment horizontal="center" vertical="center" wrapText="1"/>
    </xf>
    <xf numFmtId="2" fontId="53" fillId="0" borderId="21" xfId="0" applyNumberFormat="1" applyFont="1" applyFill="1" applyBorder="1" applyAlignment="1">
      <alignment horizontal="center" vertical="center" wrapText="1"/>
    </xf>
    <xf numFmtId="2" fontId="53" fillId="37" borderId="25" xfId="0" applyNumberFormat="1" applyFont="1" applyFill="1" applyBorder="1" applyAlignment="1">
      <alignment horizontal="center" vertical="center" wrapText="1"/>
    </xf>
    <xf numFmtId="4" fontId="53" fillId="38" borderId="21" xfId="0" applyNumberFormat="1" applyFont="1" applyFill="1" applyBorder="1" applyAlignment="1">
      <alignment horizontal="center" vertical="center"/>
    </xf>
    <xf numFmtId="4" fontId="53" fillId="37" borderId="21" xfId="0" applyNumberFormat="1" applyFont="1" applyFill="1" applyBorder="1" applyAlignment="1">
      <alignment horizontal="center" vertical="center" wrapText="1"/>
    </xf>
    <xf numFmtId="4" fontId="53" fillId="37" borderId="25" xfId="0" applyNumberFormat="1" applyFont="1" applyFill="1" applyBorder="1" applyAlignment="1">
      <alignment horizontal="center" vertical="center"/>
    </xf>
    <xf numFmtId="0" fontId="45" fillId="38" borderId="28" xfId="0" applyFont="1" applyFill="1" applyBorder="1" applyAlignment="1">
      <alignment horizontal="center" vertical="center"/>
    </xf>
    <xf numFmtId="0" fontId="38" fillId="38" borderId="15" xfId="0" applyFont="1" applyFill="1" applyBorder="1" applyAlignment="1">
      <alignment horizontal="center" vertical="center" wrapText="1"/>
    </xf>
    <xf numFmtId="0" fontId="46" fillId="34" borderId="32" xfId="0" applyFont="1" applyFill="1" applyBorder="1" applyAlignment="1">
      <alignment horizontal="left" vertical="center"/>
    </xf>
    <xf numFmtId="0" fontId="25" fillId="0" borderId="21" xfId="0" applyFont="1" applyFill="1" applyBorder="1" applyAlignment="1">
      <alignment vertical="center"/>
    </xf>
    <xf numFmtId="0" fontId="43" fillId="34" borderId="29" xfId="0" applyFont="1" applyFill="1" applyBorder="1" applyAlignment="1">
      <alignment vertical="center"/>
    </xf>
    <xf numFmtId="0" fontId="25" fillId="34" borderId="21" xfId="0" applyFont="1" applyFill="1" applyBorder="1" applyAlignment="1">
      <alignment vertical="center"/>
    </xf>
    <xf numFmtId="0" fontId="45" fillId="36" borderId="29" xfId="0" applyFont="1" applyFill="1" applyBorder="1" applyAlignment="1">
      <alignment vertical="center"/>
    </xf>
    <xf numFmtId="0" fontId="39" fillId="34" borderId="29" xfId="0" applyFont="1" applyFill="1" applyBorder="1" applyAlignment="1">
      <alignment vertical="center"/>
    </xf>
    <xf numFmtId="0" fontId="37" fillId="34" borderId="29" xfId="0" applyFont="1" applyFill="1" applyBorder="1" applyAlignment="1">
      <alignment vertical="center"/>
    </xf>
    <xf numFmtId="0" fontId="37" fillId="34" borderId="20" xfId="0" applyFont="1" applyFill="1" applyBorder="1" applyAlignment="1">
      <alignment vertical="center"/>
    </xf>
    <xf numFmtId="0" fontId="45" fillId="34" borderId="29" xfId="0" applyFont="1" applyFill="1" applyBorder="1" applyAlignment="1">
      <alignment vertical="center"/>
    </xf>
    <xf numFmtId="0" fontId="25" fillId="0" borderId="21" xfId="0" applyFont="1" applyFill="1" applyBorder="1" applyAlignment="1">
      <alignment horizontal="left" vertical="center"/>
    </xf>
    <xf numFmtId="0" fontId="45" fillId="34" borderId="29" xfId="0" applyFont="1" applyFill="1" applyBorder="1" applyAlignment="1">
      <alignment vertical="center" wrapText="1"/>
    </xf>
    <xf numFmtId="0" fontId="37" fillId="0" borderId="30" xfId="0" applyFont="1" applyFill="1" applyBorder="1" applyAlignment="1">
      <alignment vertical="center"/>
    </xf>
    <xf numFmtId="0" fontId="41" fillId="33" borderId="24" xfId="0" applyFont="1" applyFill="1" applyBorder="1" applyAlignment="1">
      <alignment horizontal="left" vertical="center" wrapText="1"/>
    </xf>
    <xf numFmtId="4" fontId="40" fillId="34" borderId="24" xfId="0" applyNumberFormat="1" applyFont="1" applyFill="1" applyBorder="1" applyAlignment="1">
      <alignment horizontal="right" vertical="center" wrapText="1"/>
    </xf>
    <xf numFmtId="0" fontId="25" fillId="0" borderId="25" xfId="0" applyFont="1" applyFill="1" applyBorder="1" applyAlignment="1">
      <alignment vertical="center"/>
    </xf>
    <xf numFmtId="0" fontId="58" fillId="38" borderId="19" xfId="0" applyFont="1" applyFill="1" applyBorder="1" applyAlignment="1">
      <alignment horizontal="center" vertical="center"/>
    </xf>
    <xf numFmtId="0" fontId="53" fillId="38" borderId="32" xfId="0" applyFont="1" applyFill="1" applyBorder="1" applyAlignment="1">
      <alignment horizontal="center" vertical="center"/>
    </xf>
    <xf numFmtId="0" fontId="54" fillId="38" borderId="12" xfId="0" applyFont="1" applyFill="1" applyBorder="1" applyAlignment="1">
      <alignment horizontal="center" vertical="center" wrapText="1"/>
    </xf>
    <xf numFmtId="0" fontId="59" fillId="38" borderId="12" xfId="0" applyFont="1" applyFill="1" applyBorder="1" applyAlignment="1">
      <alignment horizontal="center" vertical="center" wrapText="1"/>
    </xf>
    <xf numFmtId="0" fontId="60" fillId="38" borderId="12" xfId="0" applyFont="1" applyFill="1" applyBorder="1" applyAlignment="1">
      <alignment horizontal="center" vertical="center" wrapText="1"/>
    </xf>
    <xf numFmtId="0" fontId="59" fillId="38" borderId="33" xfId="0" applyFont="1" applyFill="1" applyBorder="1" applyAlignment="1">
      <alignment horizontal="center" vertical="center"/>
    </xf>
    <xf numFmtId="2" fontId="58" fillId="0" borderId="21" xfId="0" applyNumberFormat="1" applyFont="1" applyFill="1" applyBorder="1" applyAlignment="1">
      <alignment horizontal="center" vertical="center"/>
    </xf>
    <xf numFmtId="2" fontId="58" fillId="39" borderId="21" xfId="0" applyNumberFormat="1" applyFont="1" applyFill="1" applyBorder="1" applyAlignment="1">
      <alignment horizontal="center" vertical="center"/>
    </xf>
    <xf numFmtId="2" fontId="59" fillId="0" borderId="21" xfId="0" applyNumberFormat="1" applyFont="1" applyFill="1" applyBorder="1" applyAlignment="1">
      <alignment horizontal="center" vertical="center"/>
    </xf>
    <xf numFmtId="0" fontId="40" fillId="34" borderId="11" xfId="0" applyFont="1" applyFill="1" applyBorder="1" applyAlignment="1">
      <alignment vertical="center" wrapText="1"/>
    </xf>
    <xf numFmtId="0" fontId="53" fillId="0" borderId="21" xfId="0" applyFont="1" applyBorder="1" applyAlignment="1">
      <alignment horizontal="center" vertical="center"/>
    </xf>
    <xf numFmtId="0" fontId="33" fillId="36" borderId="29" xfId="0" applyFont="1" applyFill="1" applyBorder="1" applyAlignment="1">
      <alignment horizontal="center" vertical="center" wrapText="1"/>
    </xf>
    <xf numFmtId="2" fontId="57" fillId="36" borderId="21" xfId="0" applyNumberFormat="1" applyFont="1" applyFill="1" applyBorder="1" applyAlignment="1">
      <alignment horizontal="center" vertical="center"/>
    </xf>
    <xf numFmtId="2" fontId="53" fillId="0" borderId="21" xfId="0" applyNumberFormat="1" applyFont="1" applyBorder="1" applyAlignment="1">
      <alignment horizontal="center" vertical="center"/>
    </xf>
    <xf numFmtId="0" fontId="33" fillId="36" borderId="29" xfId="0" applyFont="1" applyFill="1" applyBorder="1" applyAlignment="1">
      <alignment horizontal="center"/>
    </xf>
    <xf numFmtId="0" fontId="33" fillId="34" borderId="30" xfId="0" applyFont="1" applyFill="1" applyBorder="1" applyAlignment="1">
      <alignment horizontal="center" vertical="center" wrapText="1"/>
    </xf>
    <xf numFmtId="0" fontId="34" fillId="34" borderId="26" xfId="0" applyFont="1" applyFill="1" applyBorder="1" applyAlignment="1">
      <alignment horizontal="left" vertical="center" wrapText="1"/>
    </xf>
    <xf numFmtId="3" fontId="28" fillId="34" borderId="24" xfId="0" applyNumberFormat="1" applyFont="1" applyFill="1" applyBorder="1" applyAlignment="1">
      <alignment horizontal="right"/>
    </xf>
    <xf numFmtId="0" fontId="0" fillId="0" borderId="25" xfId="0" applyBorder="1"/>
    <xf numFmtId="4" fontId="0" fillId="0" borderId="0" xfId="0" applyNumberFormat="1" applyFont="1" applyFill="1" applyAlignment="1">
      <alignment vertical="center"/>
    </xf>
    <xf numFmtId="0" fontId="39" fillId="38" borderId="15" xfId="0" applyFont="1" applyFill="1" applyBorder="1" applyAlignment="1">
      <alignment horizontal="center" vertical="center" wrapText="1"/>
    </xf>
    <xf numFmtId="0" fontId="50" fillId="38" borderId="28" xfId="0" applyFont="1" applyFill="1" applyBorder="1" applyAlignment="1">
      <alignment horizontal="center" vertical="center" wrapText="1"/>
    </xf>
    <xf numFmtId="0" fontId="50" fillId="38" borderId="18" xfId="0" applyFont="1" applyFill="1" applyBorder="1" applyAlignment="1">
      <alignment horizontal="center" vertical="center" wrapText="1"/>
    </xf>
    <xf numFmtId="0" fontId="50" fillId="38" borderId="15" xfId="0" applyFont="1" applyFill="1" applyBorder="1" applyAlignment="1">
      <alignment horizontal="center" vertical="center" wrapText="1"/>
    </xf>
    <xf numFmtId="0" fontId="50" fillId="38" borderId="31" xfId="0" applyFont="1" applyFill="1" applyBorder="1" applyAlignment="1">
      <alignment horizontal="center" vertical="center" wrapText="1"/>
    </xf>
    <xf numFmtId="0" fontId="45" fillId="38" borderId="19" xfId="0" applyFont="1" applyFill="1" applyBorder="1" applyAlignment="1">
      <alignment horizontal="center" vertical="center"/>
    </xf>
    <xf numFmtId="4" fontId="31" fillId="34" borderId="10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2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/>
    </xf>
    <xf numFmtId="0" fontId="39" fillId="0" borderId="20" xfId="0" quotePrefix="1" applyFont="1" applyBorder="1" applyAlignment="1">
      <alignment horizontal="left" vertical="center"/>
    </xf>
    <xf numFmtId="0" fontId="40" fillId="0" borderId="10" xfId="0" applyFont="1" applyBorder="1" applyAlignment="1">
      <alignment vertical="center"/>
    </xf>
    <xf numFmtId="0" fontId="50" fillId="0" borderId="16" xfId="0" quotePrefix="1" applyFont="1" applyBorder="1" applyAlignment="1">
      <alignment horizontal="center" vertical="center" wrapText="1"/>
    </xf>
    <xf numFmtId="0" fontId="50" fillId="0" borderId="17" xfId="0" quotePrefix="1" applyFont="1" applyBorder="1" applyAlignment="1">
      <alignment horizontal="center" vertical="center" wrapText="1"/>
    </xf>
    <xf numFmtId="0" fontId="50" fillId="0" borderId="18" xfId="0" quotePrefix="1" applyFont="1" applyBorder="1" applyAlignment="1">
      <alignment horizontal="center" vertical="center" wrapText="1"/>
    </xf>
    <xf numFmtId="0" fontId="32" fillId="0" borderId="20" xfId="0" quotePrefix="1" applyFont="1" applyBorder="1" applyAlignment="1">
      <alignment horizontal="center" wrapText="1"/>
    </xf>
    <xf numFmtId="0" fontId="32" fillId="0" borderId="10" xfId="0" quotePrefix="1" applyFont="1" applyBorder="1" applyAlignment="1">
      <alignment horizontal="center" wrapText="1"/>
    </xf>
    <xf numFmtId="0" fontId="32" fillId="0" borderId="14" xfId="0" quotePrefix="1" applyFont="1" applyBorder="1" applyAlignment="1">
      <alignment horizontal="center" wrapText="1"/>
    </xf>
    <xf numFmtId="0" fontId="39" fillId="38" borderId="20" xfId="0" applyFont="1" applyFill="1" applyBorder="1" applyAlignment="1">
      <alignment horizontal="left" vertical="center" wrapText="1"/>
    </xf>
    <xf numFmtId="0" fontId="39" fillId="38" borderId="10" xfId="0" applyFont="1" applyFill="1" applyBorder="1" applyAlignment="1">
      <alignment horizontal="left" vertical="center" wrapText="1"/>
    </xf>
    <xf numFmtId="0" fontId="39" fillId="38" borderId="14" xfId="0" applyFont="1" applyFill="1" applyBorder="1" applyAlignment="1">
      <alignment horizontal="left" vertical="center" wrapText="1"/>
    </xf>
    <xf numFmtId="0" fontId="39" fillId="37" borderId="20" xfId="0" quotePrefix="1" applyFont="1" applyFill="1" applyBorder="1" applyAlignment="1">
      <alignment horizontal="left" vertical="center" wrapText="1"/>
    </xf>
    <xf numFmtId="0" fontId="40" fillId="37" borderId="10" xfId="0" applyFont="1" applyFill="1" applyBorder="1" applyAlignment="1">
      <alignment vertical="center" wrapText="1"/>
    </xf>
    <xf numFmtId="0" fontId="39" fillId="0" borderId="20" xfId="0" quotePrefix="1" applyFont="1" applyBorder="1" applyAlignment="1">
      <alignment horizontal="left" vertical="center" wrapText="1"/>
    </xf>
    <xf numFmtId="0" fontId="40" fillId="0" borderId="10" xfId="0" applyFont="1" applyBorder="1" applyAlignment="1">
      <alignment vertical="center" wrapText="1"/>
    </xf>
    <xf numFmtId="0" fontId="39" fillId="37" borderId="22" xfId="0" quotePrefix="1" applyFont="1" applyFill="1" applyBorder="1" applyAlignment="1">
      <alignment horizontal="left" vertical="center" wrapText="1"/>
    </xf>
    <xf numFmtId="0" fontId="40" fillId="37" borderId="23" xfId="0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34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39" fillId="37" borderId="22" xfId="0" applyFont="1" applyFill="1" applyBorder="1" applyAlignment="1">
      <alignment horizontal="left" vertical="center" wrapText="1"/>
    </xf>
    <xf numFmtId="0" fontId="39" fillId="37" borderId="23" xfId="0" applyFont="1" applyFill="1" applyBorder="1" applyAlignment="1">
      <alignment horizontal="left" vertical="center" wrapText="1"/>
    </xf>
    <xf numFmtId="0" fontId="39" fillId="37" borderId="26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37" fillId="34" borderId="0" xfId="0" applyFont="1" applyFill="1" applyBorder="1" applyAlignment="1">
      <alignment horizontal="justify" vertical="center" wrapText="1"/>
    </xf>
    <xf numFmtId="0" fontId="37" fillId="0" borderId="0" xfId="0" applyFont="1" applyAlignment="1"/>
    <xf numFmtId="0" fontId="0" fillId="0" borderId="0" xfId="0" applyAlignment="1"/>
    <xf numFmtId="0" fontId="35" fillId="35" borderId="0" xfId="0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20" xfId="0" applyFont="1" applyBorder="1" applyAlignment="1">
      <alignment horizontal="left" vertical="center" wrapText="1"/>
    </xf>
    <xf numFmtId="0" fontId="39" fillId="37" borderId="20" xfId="0" applyFont="1" applyFill="1" applyBorder="1" applyAlignment="1">
      <alignment horizontal="left" vertical="center" wrapText="1"/>
    </xf>
    <xf numFmtId="0" fontId="40" fillId="37" borderId="10" xfId="0" applyFont="1" applyFill="1" applyBorder="1" applyAlignment="1">
      <alignment vertical="center"/>
    </xf>
    <xf numFmtId="0" fontId="39" fillId="34" borderId="0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37" fillId="34" borderId="0" xfId="0" applyFont="1" applyFill="1" applyAlignment="1">
      <alignment horizontal="justify" vertical="center" wrapText="1"/>
    </xf>
    <xf numFmtId="0" fontId="37" fillId="0" borderId="0" xfId="0" applyFont="1" applyAlignment="1">
      <alignment horizontal="justify" vertical="center" wrapText="1"/>
    </xf>
    <xf numFmtId="0" fontId="37" fillId="0" borderId="0" xfId="0" applyFont="1" applyAlignment="1">
      <alignment vertical="center"/>
    </xf>
    <xf numFmtId="0" fontId="0" fillId="0" borderId="0" xfId="0" applyAlignment="1">
      <alignment vertical="center"/>
    </xf>
    <xf numFmtId="0" fontId="37" fillId="0" borderId="0" xfId="0" applyFont="1" applyFill="1" applyBorder="1" applyAlignment="1">
      <alignment horizontal="left" vertical="center" wrapText="1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37" fillId="34" borderId="0" xfId="0" applyFont="1" applyFill="1" applyAlignment="1">
      <alignment horizontal="center" vertical="center"/>
    </xf>
    <xf numFmtId="0" fontId="40" fillId="34" borderId="11" xfId="0" applyFont="1" applyFill="1" applyBorder="1" applyAlignment="1">
      <alignment horizontal="left" vertical="center" wrapText="1"/>
    </xf>
    <xf numFmtId="0" fontId="37" fillId="34" borderId="1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37" fillId="0" borderId="13" xfId="0" applyFont="1" applyBorder="1" applyAlignment="1">
      <alignment vertical="center"/>
    </xf>
    <xf numFmtId="0" fontId="37" fillId="0" borderId="10" xfId="0" applyFont="1" applyBorder="1" applyAlignment="1">
      <alignment vertical="center"/>
    </xf>
    <xf numFmtId="0" fontId="37" fillId="0" borderId="14" xfId="0" applyFont="1" applyBorder="1" applyAlignment="1">
      <alignment vertical="center"/>
    </xf>
    <xf numFmtId="0" fontId="41" fillId="34" borderId="13" xfId="0" applyFont="1" applyFill="1" applyBorder="1" applyAlignment="1">
      <alignment horizontal="left" vertical="center" wrapText="1"/>
    </xf>
    <xf numFmtId="0" fontId="37" fillId="0" borderId="10" xfId="0" applyFont="1" applyBorder="1" applyAlignment="1">
      <alignment vertical="center" wrapText="1"/>
    </xf>
    <xf numFmtId="0" fontId="37" fillId="0" borderId="14" xfId="0" applyFont="1" applyBorder="1" applyAlignment="1">
      <alignment vertical="center" wrapText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wrapText="1"/>
    </xf>
    <xf numFmtId="0" fontId="37" fillId="0" borderId="0" xfId="0" applyFont="1" applyAlignment="1">
      <alignment vertical="center" wrapText="1"/>
    </xf>
    <xf numFmtId="0" fontId="0" fillId="34" borderId="0" xfId="0" applyFont="1" applyFill="1" applyAlignment="1">
      <alignment horizontal="center" vertic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Euro" xfId="42" xr:uid="{3C2C4142-BCBD-427C-9B0B-ADE25197AA64}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showGridLines="0" topLeftCell="A22" zoomScaleNormal="100" zoomScaleSheetLayoutView="110" workbookViewId="0">
      <selection activeCell="A40" sqref="A40"/>
    </sheetView>
  </sheetViews>
  <sheetFormatPr defaultRowHeight="15" x14ac:dyDescent="0.25"/>
  <cols>
    <col min="1" max="1" width="28.140625" style="4" customWidth="1"/>
    <col min="2" max="2" width="19" style="5" bestFit="1" customWidth="1"/>
    <col min="3" max="5" width="9.140625" style="1"/>
    <col min="6" max="6" width="54.28515625" style="1" customWidth="1"/>
    <col min="7" max="7" width="9.140625" style="1"/>
    <col min="8" max="8" width="10.7109375" style="1" bestFit="1" customWidth="1"/>
    <col min="9" max="9" width="14.42578125" style="1" bestFit="1" customWidth="1"/>
    <col min="10" max="16384" width="9.140625" style="1"/>
  </cols>
  <sheetData>
    <row r="1" spans="1:10" s="6" customFormat="1" ht="15.75" x14ac:dyDescent="0.25">
      <c r="A1" s="97" t="s">
        <v>1</v>
      </c>
      <c r="B1" s="64"/>
      <c r="C1" s="65"/>
      <c r="D1" s="65"/>
      <c r="E1" s="65"/>
      <c r="F1" s="65"/>
    </row>
    <row r="2" spans="1:10" s="6" customFormat="1" ht="15.75" x14ac:dyDescent="0.25">
      <c r="A2" s="97" t="s">
        <v>2</v>
      </c>
      <c r="B2" s="64"/>
      <c r="C2" s="65"/>
      <c r="D2" s="213"/>
      <c r="E2" s="214"/>
      <c r="F2" s="65"/>
    </row>
    <row r="3" spans="1:10" s="6" customFormat="1" ht="42.75" x14ac:dyDescent="0.25">
      <c r="A3" s="97" t="s">
        <v>3</v>
      </c>
      <c r="B3" s="64"/>
      <c r="C3" s="65"/>
      <c r="D3" s="65"/>
      <c r="E3" s="65"/>
      <c r="F3" s="65"/>
    </row>
    <row r="4" spans="1:10" s="6" customFormat="1" ht="15.75" x14ac:dyDescent="0.25">
      <c r="A4" s="63"/>
      <c r="B4" s="64"/>
      <c r="C4" s="65"/>
      <c r="D4" s="65"/>
      <c r="E4" s="65"/>
      <c r="F4" s="65"/>
    </row>
    <row r="5" spans="1:10" s="6" customFormat="1" ht="15.75" x14ac:dyDescent="0.25">
      <c r="A5" s="66"/>
      <c r="B5" s="64"/>
      <c r="C5" s="65"/>
      <c r="D5" s="65"/>
      <c r="E5" s="65"/>
      <c r="F5" s="65"/>
    </row>
    <row r="6" spans="1:10" s="6" customFormat="1" ht="15.75" x14ac:dyDescent="0.25">
      <c r="A6" s="67" t="s">
        <v>4</v>
      </c>
      <c r="B6" s="68">
        <v>38245</v>
      </c>
      <c r="C6" s="95"/>
      <c r="D6" s="65"/>
      <c r="E6" s="65"/>
      <c r="F6" s="65"/>
    </row>
    <row r="7" spans="1:10" s="6" customFormat="1" ht="15.75" x14ac:dyDescent="0.25">
      <c r="A7" s="67" t="s">
        <v>5</v>
      </c>
      <c r="B7" s="68" t="s">
        <v>8</v>
      </c>
      <c r="C7" s="95"/>
      <c r="D7" s="65"/>
      <c r="E7" s="65"/>
      <c r="F7" s="65"/>
    </row>
    <row r="8" spans="1:10" s="6" customFormat="1" ht="15.75" x14ac:dyDescent="0.25">
      <c r="A8" s="67" t="s">
        <v>6</v>
      </c>
      <c r="B8" s="68" t="s">
        <v>9</v>
      </c>
      <c r="C8" s="95"/>
      <c r="D8" s="65"/>
      <c r="E8" s="65"/>
      <c r="F8" s="65"/>
    </row>
    <row r="9" spans="1:10" s="6" customFormat="1" ht="15.75" x14ac:dyDescent="0.25">
      <c r="A9" s="67" t="s">
        <v>7</v>
      </c>
      <c r="B9" s="68" t="s">
        <v>10</v>
      </c>
      <c r="C9" s="95"/>
      <c r="D9" s="65"/>
      <c r="E9" s="65"/>
      <c r="F9" s="65"/>
    </row>
    <row r="10" spans="1:10" s="6" customFormat="1" ht="15.75" x14ac:dyDescent="0.25">
      <c r="A10" s="67" t="s">
        <v>12</v>
      </c>
      <c r="B10" s="96" t="s">
        <v>18</v>
      </c>
      <c r="C10" s="90"/>
      <c r="D10" s="65"/>
      <c r="E10" s="65"/>
      <c r="F10" s="65"/>
    </row>
    <row r="11" spans="1:10" s="6" customFormat="1" ht="15.75" x14ac:dyDescent="0.25">
      <c r="A11" s="66"/>
      <c r="B11" s="64"/>
      <c r="C11" s="65"/>
      <c r="D11" s="65"/>
      <c r="E11" s="65"/>
      <c r="F11" s="65"/>
    </row>
    <row r="12" spans="1:10" s="6" customFormat="1" ht="15.75" x14ac:dyDescent="0.25">
      <c r="A12" s="66"/>
      <c r="B12" s="64"/>
      <c r="C12" s="65"/>
      <c r="D12" s="65"/>
      <c r="E12" s="65"/>
      <c r="F12" s="65"/>
      <c r="J12" s="7"/>
    </row>
    <row r="13" spans="1:10" ht="15.75" x14ac:dyDescent="0.25">
      <c r="A13" s="209"/>
      <c r="B13" s="210"/>
      <c r="C13" s="210"/>
      <c r="D13" s="210"/>
      <c r="E13" s="210"/>
      <c r="F13" s="69"/>
    </row>
    <row r="14" spans="1:10" ht="15.75" x14ac:dyDescent="0.25">
      <c r="A14" s="209"/>
      <c r="B14" s="210"/>
      <c r="C14" s="210"/>
      <c r="D14" s="210"/>
      <c r="E14" s="210"/>
      <c r="F14" s="69"/>
    </row>
    <row r="15" spans="1:10" ht="15.75" x14ac:dyDescent="0.25">
      <c r="A15" s="209"/>
      <c r="B15" s="210"/>
      <c r="C15" s="210"/>
      <c r="D15" s="210"/>
      <c r="E15" s="210"/>
      <c r="F15" s="69"/>
    </row>
    <row r="16" spans="1:10" ht="18" x14ac:dyDescent="0.25">
      <c r="A16" s="211"/>
      <c r="B16" s="212"/>
      <c r="C16" s="212"/>
      <c r="D16" s="212"/>
      <c r="E16" s="212"/>
      <c r="F16" s="94"/>
    </row>
    <row r="17" spans="1:7" ht="18" x14ac:dyDescent="0.25">
      <c r="A17" s="211"/>
      <c r="B17" s="212"/>
      <c r="C17" s="212"/>
      <c r="D17" s="212"/>
      <c r="E17" s="212"/>
      <c r="F17" s="94"/>
    </row>
    <row r="18" spans="1:7" ht="18" x14ac:dyDescent="0.25">
      <c r="A18" s="211"/>
      <c r="B18" s="212"/>
      <c r="C18" s="212"/>
      <c r="D18" s="212"/>
      <c r="E18" s="212"/>
      <c r="F18" s="94"/>
    </row>
    <row r="19" spans="1:7" x14ac:dyDescent="0.25">
      <c r="A19" s="67"/>
      <c r="B19" s="68"/>
      <c r="C19" s="69"/>
      <c r="D19" s="69"/>
      <c r="E19" s="69"/>
      <c r="F19" s="69"/>
    </row>
    <row r="20" spans="1:7" ht="15.75" x14ac:dyDescent="0.25">
      <c r="A20" s="209" t="s">
        <v>138</v>
      </c>
      <c r="B20" s="210"/>
      <c r="C20" s="210"/>
      <c r="D20" s="210"/>
      <c r="E20" s="210"/>
      <c r="F20" s="69"/>
    </row>
    <row r="21" spans="1:7" ht="15.75" x14ac:dyDescent="0.25">
      <c r="A21" s="209" t="s">
        <v>11</v>
      </c>
      <c r="B21" s="210"/>
      <c r="C21" s="210"/>
      <c r="D21" s="210"/>
      <c r="E21" s="210"/>
      <c r="F21" s="69"/>
    </row>
    <row r="22" spans="1:7" ht="15.75" x14ac:dyDescent="0.25">
      <c r="A22" s="209" t="s">
        <v>140</v>
      </c>
      <c r="B22" s="210"/>
      <c r="C22" s="210"/>
      <c r="D22" s="210"/>
      <c r="E22" s="210"/>
      <c r="F22" s="69"/>
    </row>
    <row r="23" spans="1:7" x14ac:dyDescent="0.25">
      <c r="A23" s="67"/>
      <c r="B23" s="68"/>
      <c r="C23" s="69"/>
      <c r="D23" s="69"/>
      <c r="E23" s="69"/>
      <c r="F23" s="69"/>
    </row>
    <row r="24" spans="1:7" x14ac:dyDescent="0.25">
      <c r="A24" s="67"/>
      <c r="B24" s="68"/>
      <c r="C24" s="69"/>
      <c r="D24" s="69"/>
      <c r="E24" s="69"/>
      <c r="F24" s="69"/>
    </row>
    <row r="25" spans="1:7" x14ac:dyDescent="0.25">
      <c r="A25" s="67"/>
      <c r="B25" s="68"/>
      <c r="C25" s="69"/>
      <c r="D25" s="69"/>
      <c r="E25" s="69"/>
      <c r="F25" s="69"/>
    </row>
    <row r="26" spans="1:7" x14ac:dyDescent="0.25">
      <c r="A26" s="67"/>
      <c r="B26" s="68"/>
      <c r="C26" s="69"/>
      <c r="D26" s="69"/>
      <c r="E26" s="69"/>
      <c r="F26" s="69"/>
    </row>
    <row r="27" spans="1:7" x14ac:dyDescent="0.25">
      <c r="A27" s="67"/>
      <c r="B27" s="63"/>
      <c r="C27" s="63"/>
      <c r="D27" s="63"/>
      <c r="E27" s="63"/>
      <c r="F27" s="63"/>
    </row>
    <row r="28" spans="1:7" x14ac:dyDescent="0.25">
      <c r="A28" s="67"/>
      <c r="B28" s="68"/>
      <c r="C28" s="69"/>
      <c r="D28" s="69"/>
      <c r="E28" s="69"/>
      <c r="F28" s="69"/>
    </row>
    <row r="29" spans="1:7" ht="15.75" customHeight="1" x14ac:dyDescent="0.25">
      <c r="G29" s="62"/>
    </row>
    <row r="40" spans="1:6" x14ac:dyDescent="0.25">
      <c r="A40" s="67" t="s">
        <v>151</v>
      </c>
    </row>
    <row r="44" spans="1:6" ht="15.75" x14ac:dyDescent="0.25">
      <c r="A44" s="210"/>
      <c r="B44" s="210"/>
      <c r="C44" s="210"/>
      <c r="D44" s="210"/>
      <c r="E44" s="210"/>
      <c r="F44" s="210"/>
    </row>
  </sheetData>
  <mergeCells count="11">
    <mergeCell ref="D2:E2"/>
    <mergeCell ref="A13:E13"/>
    <mergeCell ref="A14:E14"/>
    <mergeCell ref="A15:E15"/>
    <mergeCell ref="A20:E20"/>
    <mergeCell ref="A21:E21"/>
    <mergeCell ref="A44:F44"/>
    <mergeCell ref="A16:E16"/>
    <mergeCell ref="A17:E17"/>
    <mergeCell ref="A18:E18"/>
    <mergeCell ref="A22:E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8E169-3E83-416C-AEAE-0D55624F3BEA}">
  <sheetPr>
    <pageSetUpPr fitToPage="1"/>
  </sheetPr>
  <dimension ref="A1:S76"/>
  <sheetViews>
    <sheetView topLeftCell="A25" zoomScaleNormal="100" workbookViewId="0">
      <selection activeCell="G15" sqref="G15"/>
    </sheetView>
  </sheetViews>
  <sheetFormatPr defaultRowHeight="15" x14ac:dyDescent="0.25"/>
  <cols>
    <col min="1" max="1" width="5.140625" style="9" customWidth="1"/>
    <col min="2" max="2" width="56.7109375" style="9" customWidth="1"/>
    <col min="3" max="3" width="7.140625" style="9" hidden="1" customWidth="1"/>
    <col min="4" max="4" width="18.85546875" style="8" hidden="1" customWidth="1"/>
    <col min="5" max="5" width="20.140625" style="8" hidden="1" customWidth="1"/>
    <col min="6" max="6" width="20.85546875" style="8" customWidth="1"/>
    <col min="7" max="7" width="23.140625" style="8" customWidth="1"/>
    <col min="8" max="8" width="21" style="8" customWidth="1"/>
    <col min="9" max="9" width="8.85546875" style="8" customWidth="1"/>
    <col min="10" max="19" width="9.140625" style="8"/>
    <col min="20" max="16384" width="9.140625" style="9"/>
  </cols>
  <sheetData>
    <row r="1" spans="1:19" ht="60.75" customHeight="1" x14ac:dyDescent="0.25">
      <c r="A1" s="242" t="s">
        <v>148</v>
      </c>
      <c r="B1" s="242"/>
      <c r="C1" s="242"/>
      <c r="D1" s="242"/>
      <c r="E1" s="242"/>
      <c r="F1" s="243"/>
      <c r="G1" s="243"/>
      <c r="H1" s="243"/>
      <c r="I1" s="244"/>
    </row>
    <row r="2" spans="1:19" s="3" customFormat="1" ht="15.75" customHeight="1" x14ac:dyDescent="0.25">
      <c r="A2" s="245" t="s">
        <v>143</v>
      </c>
      <c r="B2" s="245"/>
      <c r="C2" s="245"/>
      <c r="D2" s="245"/>
      <c r="E2" s="245"/>
      <c r="F2" s="246"/>
      <c r="G2" s="246"/>
      <c r="H2" s="246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3" customFormat="1" x14ac:dyDescent="0.25">
      <c r="A3" s="246"/>
      <c r="B3" s="246"/>
      <c r="C3" s="246"/>
      <c r="D3" s="246"/>
      <c r="E3" s="246"/>
      <c r="F3" s="246"/>
      <c r="G3" s="246"/>
      <c r="H3" s="246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" customFormat="1" ht="7.5" customHeight="1" x14ac:dyDescent="0.25">
      <c r="A4" s="246"/>
      <c r="B4" s="246"/>
      <c r="C4" s="246"/>
      <c r="D4" s="246"/>
      <c r="E4" s="246"/>
      <c r="F4" s="246"/>
      <c r="G4" s="246"/>
      <c r="H4" s="246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3" customFormat="1" ht="18.75" customHeight="1" x14ac:dyDescent="0.25">
      <c r="A5" s="250" t="s">
        <v>131</v>
      </c>
      <c r="B5" s="251"/>
      <c r="C5" s="251"/>
      <c r="D5" s="251"/>
      <c r="E5" s="251"/>
      <c r="F5" s="251"/>
      <c r="G5" s="251"/>
      <c r="H5" s="25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3" customFormat="1" ht="28.5" customHeight="1" x14ac:dyDescent="0.25">
      <c r="A6" s="232" t="s">
        <v>22</v>
      </c>
      <c r="B6" s="233"/>
      <c r="C6" s="233"/>
      <c r="D6" s="233"/>
      <c r="E6" s="233"/>
      <c r="F6" s="233"/>
      <c r="G6" s="233"/>
      <c r="H6" s="233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3" customFormat="1" ht="15" customHeight="1" thickBot="1" x14ac:dyDescent="0.3">
      <c r="A7" s="39"/>
      <c r="B7" s="40"/>
      <c r="C7" s="40"/>
      <c r="D7" s="40"/>
      <c r="E7" s="100"/>
      <c r="F7" s="101"/>
      <c r="G7" s="101"/>
      <c r="H7" s="102"/>
      <c r="I7" s="102" t="s">
        <v>21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3" customFormat="1" ht="31.5" customHeight="1" x14ac:dyDescent="0.25">
      <c r="A8" s="217" t="s">
        <v>23</v>
      </c>
      <c r="B8" s="218"/>
      <c r="C8" s="218"/>
      <c r="D8" s="218"/>
      <c r="E8" s="219"/>
      <c r="F8" s="103" t="s">
        <v>141</v>
      </c>
      <c r="G8" s="98" t="s">
        <v>132</v>
      </c>
      <c r="H8" s="103" t="s">
        <v>142</v>
      </c>
      <c r="I8" s="104" t="s">
        <v>133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3" customFormat="1" ht="14.25" customHeight="1" x14ac:dyDescent="0.2">
      <c r="A9" s="220">
        <v>1</v>
      </c>
      <c r="B9" s="221"/>
      <c r="C9" s="221"/>
      <c r="D9" s="221"/>
      <c r="E9" s="222"/>
      <c r="F9" s="41">
        <v>2</v>
      </c>
      <c r="G9" s="41">
        <v>3</v>
      </c>
      <c r="H9" s="41">
        <v>4</v>
      </c>
      <c r="I9" s="105" t="s">
        <v>134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1" customFormat="1" ht="20.25" customHeight="1" x14ac:dyDescent="0.25">
      <c r="A10" s="248" t="s">
        <v>19</v>
      </c>
      <c r="B10" s="227"/>
      <c r="C10" s="227"/>
      <c r="D10" s="227"/>
      <c r="E10" s="249"/>
      <c r="F10" s="137">
        <f t="shared" ref="F10:H10" si="0">F11+F12</f>
        <v>10959500</v>
      </c>
      <c r="G10" s="137">
        <f t="shared" si="0"/>
        <v>2657800</v>
      </c>
      <c r="H10" s="137">
        <f t="shared" si="0"/>
        <v>13617300</v>
      </c>
      <c r="I10" s="159">
        <f t="shared" ref="I10:I16" si="1">H10/F10*100</f>
        <v>124.25110634609243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s="11" customFormat="1" ht="20.25" customHeight="1" x14ac:dyDescent="0.25">
      <c r="A11" s="247" t="s">
        <v>24</v>
      </c>
      <c r="B11" s="229"/>
      <c r="C11" s="229"/>
      <c r="D11" s="229"/>
      <c r="E11" s="216"/>
      <c r="F11" s="136">
        <v>10957500</v>
      </c>
      <c r="G11" s="136">
        <v>2656800</v>
      </c>
      <c r="H11" s="136">
        <f>F11+G11</f>
        <v>13614300</v>
      </c>
      <c r="I11" s="160">
        <f t="shared" si="1"/>
        <v>124.2464065708419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s="13" customFormat="1" ht="20.25" customHeight="1" x14ac:dyDescent="0.25">
      <c r="A12" s="215" t="s">
        <v>25</v>
      </c>
      <c r="B12" s="216"/>
      <c r="C12" s="216"/>
      <c r="D12" s="216"/>
      <c r="E12" s="216"/>
      <c r="F12" s="136">
        <v>2000</v>
      </c>
      <c r="G12" s="136">
        <v>1000</v>
      </c>
      <c r="H12" s="136">
        <f>F12+G12</f>
        <v>3000</v>
      </c>
      <c r="I12" s="160">
        <f t="shared" si="1"/>
        <v>150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s="13" customFormat="1" ht="20.25" customHeight="1" x14ac:dyDescent="0.25">
      <c r="A13" s="106" t="s">
        <v>20</v>
      </c>
      <c r="B13" s="108"/>
      <c r="C13" s="108"/>
      <c r="D13" s="108"/>
      <c r="E13" s="108"/>
      <c r="F13" s="137">
        <f t="shared" ref="F13:H13" si="2">F14+F15</f>
        <v>9495500</v>
      </c>
      <c r="G13" s="137">
        <f t="shared" si="2"/>
        <v>2687800</v>
      </c>
      <c r="H13" s="137">
        <f t="shared" si="2"/>
        <v>12183300</v>
      </c>
      <c r="I13" s="159">
        <f t="shared" si="1"/>
        <v>128.30603970301721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s="3" customFormat="1" ht="20.25" customHeight="1" x14ac:dyDescent="0.25">
      <c r="A14" s="228" t="s">
        <v>26</v>
      </c>
      <c r="B14" s="229"/>
      <c r="C14" s="229"/>
      <c r="D14" s="229"/>
      <c r="E14" s="229"/>
      <c r="F14" s="136">
        <v>7229500</v>
      </c>
      <c r="G14" s="136">
        <v>3244500</v>
      </c>
      <c r="H14" s="136">
        <f t="shared" ref="H14:H15" si="3">F14+G14</f>
        <v>10474000</v>
      </c>
      <c r="I14" s="160">
        <f t="shared" si="1"/>
        <v>144.87862231136316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3" customFormat="1" ht="20.25" customHeight="1" x14ac:dyDescent="0.25">
      <c r="A15" s="215" t="s">
        <v>27</v>
      </c>
      <c r="B15" s="216"/>
      <c r="C15" s="216"/>
      <c r="D15" s="216"/>
      <c r="E15" s="216"/>
      <c r="F15" s="136">
        <v>2266000</v>
      </c>
      <c r="G15" s="136">
        <v>-556700</v>
      </c>
      <c r="H15" s="136">
        <f t="shared" si="3"/>
        <v>1709300</v>
      </c>
      <c r="I15" s="160">
        <f t="shared" si="1"/>
        <v>75.432480141218008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3" customFormat="1" ht="20.25" customHeight="1" thickBot="1" x14ac:dyDescent="0.3">
      <c r="A16" s="230" t="s">
        <v>28</v>
      </c>
      <c r="B16" s="231"/>
      <c r="C16" s="231"/>
      <c r="D16" s="231"/>
      <c r="E16" s="231"/>
      <c r="F16" s="138">
        <f t="shared" ref="F16:H16" si="4">F10-F13</f>
        <v>1464000</v>
      </c>
      <c r="G16" s="138">
        <f>G10-G13</f>
        <v>-30000</v>
      </c>
      <c r="H16" s="138">
        <f t="shared" si="4"/>
        <v>1434000</v>
      </c>
      <c r="I16" s="161">
        <f t="shared" si="1"/>
        <v>97.950819672131146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s="3" customFormat="1" ht="18" x14ac:dyDescent="0.2">
      <c r="A17" s="37"/>
      <c r="B17" s="42"/>
      <c r="C17" s="42"/>
      <c r="D17" s="42"/>
      <c r="E17" s="42"/>
      <c r="F17" s="43"/>
      <c r="G17" s="43"/>
      <c r="H17" s="43"/>
      <c r="I17" s="111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s="3" customFormat="1" ht="29.25" customHeight="1" x14ac:dyDescent="0.25">
      <c r="A18" s="232" t="s">
        <v>29</v>
      </c>
      <c r="B18" s="233"/>
      <c r="C18" s="233"/>
      <c r="D18" s="233"/>
      <c r="E18" s="233"/>
      <c r="F18" s="233"/>
      <c r="G18" s="233"/>
      <c r="H18" s="233"/>
      <c r="I18" s="111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s="3" customFormat="1" ht="17.25" customHeight="1" thickBot="1" x14ac:dyDescent="0.25">
      <c r="A19" s="37"/>
      <c r="B19" s="42"/>
      <c r="C19" s="42"/>
      <c r="D19" s="42"/>
      <c r="E19" s="42"/>
      <c r="F19" s="43"/>
      <c r="G19" s="43"/>
      <c r="H19" s="43"/>
      <c r="I19" s="111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s="3" customFormat="1" ht="22.5" customHeight="1" x14ac:dyDescent="0.25">
      <c r="A20" s="217" t="s">
        <v>23</v>
      </c>
      <c r="B20" s="218"/>
      <c r="C20" s="218"/>
      <c r="D20" s="218"/>
      <c r="E20" s="219"/>
      <c r="F20" s="103" t="s">
        <v>141</v>
      </c>
      <c r="G20" s="98" t="s">
        <v>132</v>
      </c>
      <c r="H20" s="103" t="s">
        <v>142</v>
      </c>
      <c r="I20" s="112" t="s">
        <v>133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s="3" customFormat="1" ht="15.75" customHeight="1" x14ac:dyDescent="0.2">
      <c r="A21" s="220">
        <v>1</v>
      </c>
      <c r="B21" s="221"/>
      <c r="C21" s="221"/>
      <c r="D21" s="221"/>
      <c r="E21" s="222"/>
      <c r="F21" s="41">
        <v>2</v>
      </c>
      <c r="G21" s="41">
        <v>3</v>
      </c>
      <c r="H21" s="41">
        <v>4</v>
      </c>
      <c r="I21" s="113" t="s">
        <v>134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s="3" customFormat="1" ht="22.5" customHeight="1" x14ac:dyDescent="0.25">
      <c r="A22" s="215" t="s">
        <v>30</v>
      </c>
      <c r="B22" s="216"/>
      <c r="C22" s="216"/>
      <c r="D22" s="216"/>
      <c r="E22" s="216"/>
      <c r="F22" s="136">
        <v>0</v>
      </c>
      <c r="G22" s="136">
        <v>100000</v>
      </c>
      <c r="H22" s="136">
        <f t="shared" ref="H22:H23" si="5">F22+G22</f>
        <v>100000</v>
      </c>
      <c r="I22" s="160"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s="3" customFormat="1" ht="22.5" customHeight="1" x14ac:dyDescent="0.25">
      <c r="A23" s="215" t="s">
        <v>31</v>
      </c>
      <c r="B23" s="216"/>
      <c r="C23" s="216"/>
      <c r="D23" s="216"/>
      <c r="E23" s="216"/>
      <c r="F23" s="136">
        <v>914000</v>
      </c>
      <c r="G23" s="136">
        <v>-380000</v>
      </c>
      <c r="H23" s="136">
        <f t="shared" si="5"/>
        <v>534000</v>
      </c>
      <c r="I23" s="160">
        <f t="shared" ref="I23" si="6">H23/F23*100</f>
        <v>58.424507658643321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s="3" customFormat="1" ht="22.5" customHeight="1" x14ac:dyDescent="0.25">
      <c r="A24" s="226" t="s">
        <v>32</v>
      </c>
      <c r="B24" s="227"/>
      <c r="C24" s="227"/>
      <c r="D24" s="227"/>
      <c r="E24" s="227"/>
      <c r="F24" s="137">
        <f t="shared" ref="F24:H24" si="7">F22-F23</f>
        <v>-914000</v>
      </c>
      <c r="G24" s="137">
        <f t="shared" si="7"/>
        <v>480000</v>
      </c>
      <c r="H24" s="137">
        <f t="shared" si="7"/>
        <v>-434000</v>
      </c>
      <c r="I24" s="159">
        <f>H24/F24*100</f>
        <v>47.483588621444198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s="3" customFormat="1" ht="22.5" customHeight="1" thickBot="1" x14ac:dyDescent="0.3">
      <c r="A25" s="230" t="s">
        <v>33</v>
      </c>
      <c r="B25" s="231"/>
      <c r="C25" s="231"/>
      <c r="D25" s="231"/>
      <c r="E25" s="231"/>
      <c r="F25" s="138">
        <f t="shared" ref="F25:H25" si="8">F16+F24</f>
        <v>550000</v>
      </c>
      <c r="G25" s="138">
        <f t="shared" si="8"/>
        <v>450000</v>
      </c>
      <c r="H25" s="138">
        <f t="shared" si="8"/>
        <v>1000000</v>
      </c>
      <c r="I25" s="159">
        <f>H25/F25*100</f>
        <v>181.81818181818181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s="3" customFormat="1" ht="18" x14ac:dyDescent="0.2">
      <c r="A26" s="44"/>
      <c r="B26" s="42"/>
      <c r="C26" s="42"/>
      <c r="D26" s="42"/>
      <c r="E26" s="42"/>
      <c r="F26" s="43"/>
      <c r="G26" s="43"/>
      <c r="H26" s="4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s="3" customFormat="1" ht="15.75" x14ac:dyDescent="0.25">
      <c r="A27" s="232" t="s">
        <v>34</v>
      </c>
      <c r="B27" s="233"/>
      <c r="C27" s="233"/>
      <c r="D27" s="233"/>
      <c r="E27" s="233"/>
      <c r="F27" s="233"/>
      <c r="G27" s="233"/>
      <c r="H27" s="2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s="3" customFormat="1" ht="16.5" thickBot="1" x14ac:dyDescent="0.3">
      <c r="A28" s="45"/>
      <c r="B28" s="46"/>
      <c r="C28" s="46"/>
      <c r="D28" s="46"/>
      <c r="E28" s="46"/>
      <c r="F28" s="46"/>
      <c r="G28" s="46"/>
      <c r="H28" s="46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s="3" customFormat="1" ht="37.5" customHeight="1" x14ac:dyDescent="0.25">
      <c r="A29" s="217" t="s">
        <v>0</v>
      </c>
      <c r="B29" s="218"/>
      <c r="C29" s="218"/>
      <c r="D29" s="218"/>
      <c r="E29" s="219"/>
      <c r="F29" s="103" t="s">
        <v>141</v>
      </c>
      <c r="G29" s="98" t="s">
        <v>132</v>
      </c>
      <c r="H29" s="103" t="s">
        <v>142</v>
      </c>
      <c r="I29" s="104" t="s">
        <v>133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s="3" customFormat="1" ht="16.5" customHeight="1" x14ac:dyDescent="0.2">
      <c r="A30" s="220">
        <v>1</v>
      </c>
      <c r="B30" s="221"/>
      <c r="C30" s="221"/>
      <c r="D30" s="221"/>
      <c r="E30" s="222"/>
      <c r="F30" s="41">
        <v>2</v>
      </c>
      <c r="G30" s="41">
        <v>3</v>
      </c>
      <c r="H30" s="41">
        <v>4</v>
      </c>
      <c r="I30" s="105" t="s">
        <v>134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s="3" customFormat="1" ht="29.25" customHeight="1" x14ac:dyDescent="0.25">
      <c r="A31" s="223" t="s">
        <v>35</v>
      </c>
      <c r="B31" s="224"/>
      <c r="C31" s="224"/>
      <c r="D31" s="224"/>
      <c r="E31" s="225"/>
      <c r="F31" s="131">
        <v>-1100000</v>
      </c>
      <c r="G31" s="131">
        <v>-1694862.02</v>
      </c>
      <c r="H31" s="131">
        <f>F31+G31</f>
        <v>-2794862.02</v>
      </c>
      <c r="I31" s="162">
        <f>H31/F31*100</f>
        <v>254.07836545454546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s="3" customFormat="1" ht="29.25" customHeight="1" x14ac:dyDescent="0.25">
      <c r="A32" s="226" t="s">
        <v>36</v>
      </c>
      <c r="B32" s="227"/>
      <c r="C32" s="227"/>
      <c r="D32" s="227"/>
      <c r="E32" s="227"/>
      <c r="F32" s="132">
        <v>550000</v>
      </c>
      <c r="G32" s="132">
        <v>-2344862.02</v>
      </c>
      <c r="H32" s="133">
        <f>F32+G32</f>
        <v>-1794862.02</v>
      </c>
      <c r="I32" s="163">
        <v>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s="3" customFormat="1" ht="56.25" customHeight="1" thickBot="1" x14ac:dyDescent="0.3">
      <c r="A33" s="236" t="s">
        <v>37</v>
      </c>
      <c r="B33" s="237"/>
      <c r="C33" s="237"/>
      <c r="D33" s="237"/>
      <c r="E33" s="238"/>
      <c r="F33" s="134">
        <f>F16+F24+F31-F32</f>
        <v>-1100000</v>
      </c>
      <c r="G33" s="134">
        <f>G16+G24+G31-G32</f>
        <v>1100000</v>
      </c>
      <c r="H33" s="135">
        <f>H16+H24+H31-H32</f>
        <v>0</v>
      </c>
      <c r="I33" s="164">
        <v>0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s="3" customFormat="1" ht="15.75" x14ac:dyDescent="0.25">
      <c r="A34" s="47"/>
      <c r="B34" s="48"/>
      <c r="C34" s="48"/>
      <c r="D34" s="48"/>
      <c r="E34" s="48"/>
      <c r="F34" s="48"/>
      <c r="G34" s="48"/>
      <c r="H34" s="48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s="15" customFormat="1" ht="33" customHeight="1" thickBot="1" x14ac:dyDescent="0.3">
      <c r="A35" s="239" t="s">
        <v>38</v>
      </c>
      <c r="B35" s="239"/>
      <c r="C35" s="239"/>
      <c r="D35" s="239"/>
      <c r="E35" s="239"/>
      <c r="F35" s="239"/>
      <c r="G35" s="239"/>
      <c r="H35" s="239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ht="29.25" customHeight="1" x14ac:dyDescent="0.25">
      <c r="A36" s="217" t="s">
        <v>0</v>
      </c>
      <c r="B36" s="218"/>
      <c r="C36" s="218"/>
      <c r="D36" s="218"/>
      <c r="E36" s="219"/>
      <c r="F36" s="107" t="s">
        <v>141</v>
      </c>
      <c r="G36" s="98" t="s">
        <v>132</v>
      </c>
      <c r="H36" s="103" t="s">
        <v>142</v>
      </c>
      <c r="I36" s="104" t="s">
        <v>133</v>
      </c>
    </row>
    <row r="37" spans="1:19" x14ac:dyDescent="0.25">
      <c r="A37" s="220">
        <v>1</v>
      </c>
      <c r="B37" s="221"/>
      <c r="C37" s="221"/>
      <c r="D37" s="221"/>
      <c r="E37" s="222"/>
      <c r="F37" s="41">
        <v>2</v>
      </c>
      <c r="G37" s="41">
        <v>3</v>
      </c>
      <c r="H37" s="41">
        <v>4</v>
      </c>
      <c r="I37" s="105" t="s">
        <v>134</v>
      </c>
    </row>
    <row r="38" spans="1:19" ht="18" customHeight="1" x14ac:dyDescent="0.25">
      <c r="A38" s="223" t="s">
        <v>35</v>
      </c>
      <c r="B38" s="224"/>
      <c r="C38" s="224"/>
      <c r="D38" s="224"/>
      <c r="E38" s="225"/>
      <c r="F38" s="127">
        <v>-1100000</v>
      </c>
      <c r="G38" s="127">
        <v>-1694862.02</v>
      </c>
      <c r="H38" s="128">
        <f>F38+G38</f>
        <v>-2794862.02</v>
      </c>
      <c r="I38" s="162">
        <f>H38/F38*100</f>
        <v>254.07836545454546</v>
      </c>
    </row>
    <row r="39" spans="1:19" ht="34.5" customHeight="1" x14ac:dyDescent="0.25">
      <c r="A39" s="223" t="s">
        <v>39</v>
      </c>
      <c r="B39" s="224"/>
      <c r="C39" s="224"/>
      <c r="D39" s="224"/>
      <c r="E39" s="225"/>
      <c r="F39" s="127">
        <v>-550000</v>
      </c>
      <c r="G39" s="127">
        <v>-450000</v>
      </c>
      <c r="H39" s="128">
        <f>F39+G39</f>
        <v>-1000000</v>
      </c>
      <c r="I39" s="162">
        <f>H39/F39*100</f>
        <v>181.81818181818181</v>
      </c>
    </row>
    <row r="40" spans="1:19" ht="18.75" customHeight="1" x14ac:dyDescent="0.25">
      <c r="A40" s="223" t="s">
        <v>40</v>
      </c>
      <c r="B40" s="240"/>
      <c r="C40" s="240"/>
      <c r="D40" s="240"/>
      <c r="E40" s="241"/>
      <c r="F40" s="127">
        <v>0</v>
      </c>
      <c r="G40" s="127">
        <v>0</v>
      </c>
      <c r="H40" s="128">
        <v>0</v>
      </c>
      <c r="I40" s="162">
        <v>0</v>
      </c>
    </row>
    <row r="41" spans="1:19" ht="18.75" customHeight="1" thickBot="1" x14ac:dyDescent="0.3">
      <c r="A41" s="230" t="s">
        <v>36</v>
      </c>
      <c r="B41" s="231"/>
      <c r="C41" s="231"/>
      <c r="D41" s="231"/>
      <c r="E41" s="231"/>
      <c r="F41" s="129">
        <v>-550000</v>
      </c>
      <c r="G41" s="129">
        <f t="shared" ref="G41:H41" si="9">G38-G39+G40</f>
        <v>-1244862.02</v>
      </c>
      <c r="H41" s="130">
        <f t="shared" si="9"/>
        <v>-1794862.02</v>
      </c>
      <c r="I41" s="163">
        <f>H41/F41*100</f>
        <v>326.33854909090911</v>
      </c>
    </row>
    <row r="42" spans="1:19" x14ac:dyDescent="0.25">
      <c r="A42" s="32"/>
      <c r="B42" s="33"/>
      <c r="C42" s="34"/>
      <c r="D42" s="34"/>
      <c r="E42" s="34"/>
      <c r="F42" s="2"/>
      <c r="G42" s="2"/>
      <c r="H42" s="2"/>
    </row>
    <row r="43" spans="1:19" x14ac:dyDescent="0.25">
      <c r="A43" s="28"/>
      <c r="B43" s="234"/>
      <c r="C43" s="235"/>
      <c r="D43" s="235"/>
      <c r="E43" s="235"/>
      <c r="F43" s="2"/>
      <c r="G43" s="2"/>
      <c r="H43" s="2"/>
    </row>
    <row r="44" spans="1:19" x14ac:dyDescent="0.25">
      <c r="A44" s="36"/>
      <c r="B44" s="35"/>
      <c r="C44" s="36"/>
      <c r="D44" s="26"/>
      <c r="E44" s="26"/>
      <c r="F44" s="2"/>
      <c r="G44" s="2"/>
      <c r="H44" s="2"/>
    </row>
    <row r="45" spans="1:19" x14ac:dyDescent="0.25">
      <c r="A45" s="36"/>
      <c r="B45" s="36"/>
      <c r="C45" s="36"/>
      <c r="D45" s="26"/>
      <c r="E45" s="26"/>
      <c r="F45" s="2"/>
      <c r="G45" s="2"/>
      <c r="H45" s="2"/>
    </row>
    <row r="46" spans="1:19" x14ac:dyDescent="0.25">
      <c r="B46" s="36"/>
      <c r="C46" s="36"/>
      <c r="D46" s="26"/>
      <c r="E46" s="26"/>
      <c r="F46" s="2"/>
      <c r="G46" s="2"/>
      <c r="H46" s="2"/>
    </row>
    <row r="47" spans="1:19" x14ac:dyDescent="0.25">
      <c r="B47" s="36"/>
      <c r="C47" s="36"/>
      <c r="D47" s="26"/>
      <c r="E47" s="26"/>
      <c r="F47" s="2"/>
      <c r="G47" s="2"/>
      <c r="H47" s="2"/>
    </row>
    <row r="48" spans="1:19" x14ac:dyDescent="0.25">
      <c r="B48" s="36"/>
      <c r="C48" s="36"/>
      <c r="D48" s="26"/>
      <c r="E48" s="26"/>
      <c r="F48" s="2"/>
      <c r="G48" s="2"/>
      <c r="H48" s="2"/>
    </row>
    <row r="49" spans="6:8" x14ac:dyDescent="0.25">
      <c r="F49" s="2"/>
      <c r="G49" s="2"/>
      <c r="H49" s="2"/>
    </row>
    <row r="50" spans="6:8" x14ac:dyDescent="0.25">
      <c r="F50" s="10"/>
      <c r="G50" s="10"/>
      <c r="H50" s="10"/>
    </row>
    <row r="51" spans="6:8" x14ac:dyDescent="0.25">
      <c r="F51" s="10"/>
      <c r="G51" s="10"/>
      <c r="H51" s="10"/>
    </row>
    <row r="52" spans="6:8" x14ac:dyDescent="0.25">
      <c r="F52" s="12"/>
      <c r="G52" s="12"/>
      <c r="H52" s="12"/>
    </row>
    <row r="53" spans="6:8" x14ac:dyDescent="0.25">
      <c r="F53" s="12"/>
      <c r="G53" s="12"/>
      <c r="H53" s="12"/>
    </row>
    <row r="54" spans="6:8" x14ac:dyDescent="0.25">
      <c r="F54" s="2"/>
      <c r="G54" s="2"/>
      <c r="H54" s="2"/>
    </row>
    <row r="55" spans="6:8" x14ac:dyDescent="0.25">
      <c r="F55" s="2"/>
      <c r="G55" s="2"/>
      <c r="H55" s="2"/>
    </row>
    <row r="56" spans="6:8" x14ac:dyDescent="0.25">
      <c r="F56" s="2"/>
      <c r="G56" s="2"/>
      <c r="H56" s="2"/>
    </row>
    <row r="57" spans="6:8" x14ac:dyDescent="0.25">
      <c r="F57" s="2"/>
      <c r="G57" s="2"/>
      <c r="H57" s="2"/>
    </row>
    <row r="58" spans="6:8" x14ac:dyDescent="0.25">
      <c r="F58" s="2"/>
      <c r="G58" s="2"/>
      <c r="H58" s="2"/>
    </row>
    <row r="59" spans="6:8" x14ac:dyDescent="0.25">
      <c r="F59" s="2"/>
      <c r="G59" s="2"/>
      <c r="H59" s="2"/>
    </row>
    <row r="60" spans="6:8" x14ac:dyDescent="0.25">
      <c r="F60" s="2"/>
      <c r="G60" s="2"/>
      <c r="H60" s="2"/>
    </row>
    <row r="61" spans="6:8" x14ac:dyDescent="0.25">
      <c r="F61" s="2"/>
      <c r="G61" s="2"/>
      <c r="H61" s="2"/>
    </row>
    <row r="62" spans="6:8" x14ac:dyDescent="0.25">
      <c r="F62" s="2"/>
      <c r="G62" s="2"/>
      <c r="H62" s="2"/>
    </row>
    <row r="63" spans="6:8" x14ac:dyDescent="0.25">
      <c r="F63" s="2"/>
      <c r="G63" s="2"/>
      <c r="H63" s="2"/>
    </row>
    <row r="64" spans="6:8" x14ac:dyDescent="0.25">
      <c r="F64" s="2"/>
      <c r="G64" s="2"/>
      <c r="H64" s="2"/>
    </row>
    <row r="65" spans="6:8" x14ac:dyDescent="0.25">
      <c r="F65" s="2"/>
      <c r="G65" s="2"/>
      <c r="H65" s="2"/>
    </row>
    <row r="66" spans="6:8" x14ac:dyDescent="0.25">
      <c r="F66" s="2"/>
      <c r="G66" s="2"/>
      <c r="H66" s="2"/>
    </row>
    <row r="67" spans="6:8" x14ac:dyDescent="0.25">
      <c r="F67" s="2"/>
      <c r="G67" s="2"/>
      <c r="H67" s="2"/>
    </row>
    <row r="68" spans="6:8" x14ac:dyDescent="0.25">
      <c r="F68" s="2"/>
      <c r="G68" s="2"/>
      <c r="H68" s="2"/>
    </row>
    <row r="69" spans="6:8" x14ac:dyDescent="0.25">
      <c r="F69" s="2"/>
      <c r="G69" s="2"/>
      <c r="H69" s="2"/>
    </row>
    <row r="70" spans="6:8" x14ac:dyDescent="0.25">
      <c r="F70" s="2"/>
      <c r="G70" s="2"/>
      <c r="H70" s="2"/>
    </row>
    <row r="71" spans="6:8" x14ac:dyDescent="0.25">
      <c r="F71" s="2"/>
      <c r="G71" s="2"/>
      <c r="H71" s="2"/>
    </row>
    <row r="72" spans="6:8" x14ac:dyDescent="0.25">
      <c r="F72" s="2"/>
      <c r="G72" s="2"/>
      <c r="H72" s="2"/>
    </row>
    <row r="73" spans="6:8" x14ac:dyDescent="0.25">
      <c r="F73" s="2"/>
      <c r="G73" s="2"/>
      <c r="H73" s="2"/>
    </row>
    <row r="74" spans="6:8" x14ac:dyDescent="0.25">
      <c r="F74" s="2"/>
      <c r="G74" s="2"/>
      <c r="H74" s="2"/>
    </row>
    <row r="75" spans="6:8" x14ac:dyDescent="0.25">
      <c r="F75" s="14"/>
      <c r="G75" s="14"/>
      <c r="H75" s="14"/>
    </row>
    <row r="76" spans="6:8" x14ac:dyDescent="0.25">
      <c r="F76" s="14"/>
      <c r="G76" s="14"/>
      <c r="H76" s="14"/>
    </row>
  </sheetData>
  <mergeCells count="33">
    <mergeCell ref="A1:I1"/>
    <mergeCell ref="A2:H4"/>
    <mergeCell ref="A11:E11"/>
    <mergeCell ref="A6:H6"/>
    <mergeCell ref="A8:E8"/>
    <mergeCell ref="A9:E9"/>
    <mergeCell ref="A10:E10"/>
    <mergeCell ref="A5:H5"/>
    <mergeCell ref="B43:E43"/>
    <mergeCell ref="A41:E41"/>
    <mergeCell ref="A32:E32"/>
    <mergeCell ref="A33:E33"/>
    <mergeCell ref="A35:H35"/>
    <mergeCell ref="A36:E36"/>
    <mergeCell ref="A37:E37"/>
    <mergeCell ref="A38:E38"/>
    <mergeCell ref="A39:E39"/>
    <mergeCell ref="A40:E40"/>
    <mergeCell ref="A12:E12"/>
    <mergeCell ref="A29:E29"/>
    <mergeCell ref="A30:E30"/>
    <mergeCell ref="A31:E31"/>
    <mergeCell ref="A20:E20"/>
    <mergeCell ref="A21:E21"/>
    <mergeCell ref="A22:E22"/>
    <mergeCell ref="A23:E23"/>
    <mergeCell ref="A24:E24"/>
    <mergeCell ref="A14:E14"/>
    <mergeCell ref="A15:E15"/>
    <mergeCell ref="A16:E16"/>
    <mergeCell ref="A18:H18"/>
    <mergeCell ref="A25:E25"/>
    <mergeCell ref="A27:H27"/>
  </mergeCells>
  <pageMargins left="0.39370078740157483" right="0" top="0.74803149606299213" bottom="0.74803149606299213" header="0.31496062992125984" footer="0.31496062992125984"/>
  <pageSetup paperSize="9" scale="72" orientation="portrait" r:id="rId1"/>
  <headerFooter>
    <oddFooter>&amp;C&amp;P</oddFooter>
  </headerFooter>
  <rowBreaks count="2" manualBreakCount="2">
    <brk id="26" max="8" man="1"/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2F95-73D5-4D4A-875D-DB662225C258}">
  <dimension ref="A1:F61"/>
  <sheetViews>
    <sheetView topLeftCell="A7" zoomScaleNormal="100" workbookViewId="0">
      <selection activeCell="M21" sqref="M21"/>
    </sheetView>
  </sheetViews>
  <sheetFormatPr defaultRowHeight="12" x14ac:dyDescent="0.25"/>
  <cols>
    <col min="1" max="1" width="9.42578125" style="16" customWidth="1"/>
    <col min="2" max="2" width="50.42578125" style="16" customWidth="1"/>
    <col min="3" max="3" width="19.140625" style="16" customWidth="1"/>
    <col min="4" max="4" width="11.85546875" style="16" customWidth="1"/>
    <col min="5" max="5" width="16.5703125" style="16" customWidth="1"/>
    <col min="6" max="6" width="10.85546875" style="16" bestFit="1" customWidth="1"/>
    <col min="7" max="16384" width="9.140625" style="16"/>
  </cols>
  <sheetData>
    <row r="1" spans="1:6" ht="47.25" customHeight="1" x14ac:dyDescent="0.25">
      <c r="A1" s="252" t="s">
        <v>144</v>
      </c>
      <c r="B1" s="253"/>
      <c r="C1" s="254"/>
      <c r="D1" s="254"/>
      <c r="E1" s="254"/>
      <c r="F1" s="255"/>
    </row>
    <row r="2" spans="1:6" ht="21" customHeight="1" thickBot="1" x14ac:dyDescent="0.3">
      <c r="A2" s="29"/>
      <c r="B2" s="30"/>
      <c r="C2" s="29"/>
      <c r="E2" s="102"/>
      <c r="F2" s="102" t="s">
        <v>21</v>
      </c>
    </row>
    <row r="3" spans="1:6" ht="39" customHeight="1" x14ac:dyDescent="0.25">
      <c r="A3" s="203" t="s">
        <v>41</v>
      </c>
      <c r="B3" s="204" t="s">
        <v>42</v>
      </c>
      <c r="C3" s="205" t="s">
        <v>141</v>
      </c>
      <c r="D3" s="202" t="s">
        <v>132</v>
      </c>
      <c r="E3" s="206" t="s">
        <v>142</v>
      </c>
      <c r="F3" s="207" t="s">
        <v>133</v>
      </c>
    </row>
    <row r="4" spans="1:6" s="18" customFormat="1" ht="14.25" customHeight="1" x14ac:dyDescent="0.25">
      <c r="A4" s="115">
        <v>1</v>
      </c>
      <c r="B4" s="50">
        <v>2</v>
      </c>
      <c r="C4" s="49">
        <v>3</v>
      </c>
      <c r="D4" s="49">
        <v>4</v>
      </c>
      <c r="E4" s="139">
        <v>5</v>
      </c>
      <c r="F4" s="148" t="s">
        <v>135</v>
      </c>
    </row>
    <row r="5" spans="1:6" s="18" customFormat="1" ht="24" customHeight="1" x14ac:dyDescent="0.25">
      <c r="A5" s="116"/>
      <c r="B5" s="57" t="s">
        <v>43</v>
      </c>
      <c r="C5" s="126">
        <f t="shared" ref="C5:E5" si="0">C6+C11</f>
        <v>10959500</v>
      </c>
      <c r="D5" s="126">
        <f t="shared" si="0"/>
        <v>2657800</v>
      </c>
      <c r="E5" s="140">
        <f t="shared" si="0"/>
        <v>13617300</v>
      </c>
      <c r="F5" s="149">
        <f>E5/C5*100</f>
        <v>124.25110634609243</v>
      </c>
    </row>
    <row r="6" spans="1:6" s="18" customFormat="1" ht="27" customHeight="1" x14ac:dyDescent="0.2">
      <c r="A6" s="117">
        <v>6</v>
      </c>
      <c r="B6" s="51" t="s">
        <v>44</v>
      </c>
      <c r="C6" s="141">
        <f t="shared" ref="C6" si="1">C7+C8+C9+C10</f>
        <v>10957500</v>
      </c>
      <c r="D6" s="141">
        <f>SUM(D7:D10)</f>
        <v>2656800</v>
      </c>
      <c r="E6" s="142">
        <f>SUM(E7:E10)</f>
        <v>13614300</v>
      </c>
      <c r="F6" s="151">
        <f>E6/C6*100</f>
        <v>124.2464065708419</v>
      </c>
    </row>
    <row r="7" spans="1:6" s="18" customFormat="1" ht="25.5" customHeight="1" x14ac:dyDescent="0.25">
      <c r="A7" s="118">
        <v>63</v>
      </c>
      <c r="B7" s="52" t="s">
        <v>45</v>
      </c>
      <c r="C7" s="143">
        <v>800000</v>
      </c>
      <c r="D7" s="143">
        <v>0</v>
      </c>
      <c r="E7" s="144">
        <f>C7+D7</f>
        <v>800000</v>
      </c>
      <c r="F7" s="151">
        <f t="shared" ref="F7:F12" si="2">E7/C7*100</f>
        <v>100</v>
      </c>
    </row>
    <row r="8" spans="1:6" s="18" customFormat="1" ht="25.5" customHeight="1" x14ac:dyDescent="0.25">
      <c r="A8" s="119">
        <v>64</v>
      </c>
      <c r="B8" s="55" t="s">
        <v>54</v>
      </c>
      <c r="C8" s="143">
        <v>10133500</v>
      </c>
      <c r="D8" s="143">
        <v>2656800</v>
      </c>
      <c r="E8" s="142">
        <f t="shared" ref="E8:E12" si="3">C8+D8</f>
        <v>12790300</v>
      </c>
      <c r="F8" s="151">
        <f t="shared" si="2"/>
        <v>126.2179898356935</v>
      </c>
    </row>
    <row r="9" spans="1:6" s="18" customFormat="1" ht="25.5" customHeight="1" x14ac:dyDescent="0.25">
      <c r="A9" s="119">
        <v>65</v>
      </c>
      <c r="B9" s="58" t="s">
        <v>55</v>
      </c>
      <c r="C9" s="143">
        <v>14000</v>
      </c>
      <c r="D9" s="143">
        <v>0</v>
      </c>
      <c r="E9" s="142">
        <f t="shared" si="3"/>
        <v>14000</v>
      </c>
      <c r="F9" s="151">
        <f t="shared" si="2"/>
        <v>100</v>
      </c>
    </row>
    <row r="10" spans="1:6" s="18" customFormat="1" ht="25.5" customHeight="1" x14ac:dyDescent="0.25">
      <c r="A10" s="119">
        <v>68</v>
      </c>
      <c r="B10" s="52" t="s">
        <v>56</v>
      </c>
      <c r="C10" s="143">
        <v>10000</v>
      </c>
      <c r="D10" s="143">
        <v>0</v>
      </c>
      <c r="E10" s="142">
        <f t="shared" si="3"/>
        <v>10000</v>
      </c>
      <c r="F10" s="151">
        <f t="shared" si="2"/>
        <v>100</v>
      </c>
    </row>
    <row r="11" spans="1:6" s="18" customFormat="1" ht="27" customHeight="1" x14ac:dyDescent="0.25">
      <c r="A11" s="120">
        <v>7</v>
      </c>
      <c r="B11" s="53" t="s">
        <v>46</v>
      </c>
      <c r="C11" s="147">
        <f>+C12</f>
        <v>2000</v>
      </c>
      <c r="D11" s="147">
        <f>SUM(D12:D12)</f>
        <v>1000</v>
      </c>
      <c r="E11" s="208">
        <f t="shared" si="3"/>
        <v>3000</v>
      </c>
      <c r="F11" s="150">
        <f t="shared" si="2"/>
        <v>150</v>
      </c>
    </row>
    <row r="12" spans="1:6" s="18" customFormat="1" ht="25.5" customHeight="1" thickBot="1" x14ac:dyDescent="0.3">
      <c r="A12" s="121">
        <v>72</v>
      </c>
      <c r="B12" s="122" t="s">
        <v>47</v>
      </c>
      <c r="C12" s="145">
        <v>2000</v>
      </c>
      <c r="D12" s="145">
        <v>1000</v>
      </c>
      <c r="E12" s="146">
        <f t="shared" si="3"/>
        <v>3000</v>
      </c>
      <c r="F12" s="152">
        <f t="shared" si="2"/>
        <v>150</v>
      </c>
    </row>
    <row r="13" spans="1:6" s="18" customFormat="1" ht="21" customHeight="1" x14ac:dyDescent="0.25">
      <c r="A13"/>
      <c r="B13"/>
      <c r="C13"/>
      <c r="D13"/>
      <c r="E13"/>
    </row>
    <row r="14" spans="1:6" s="18" customFormat="1" ht="18.75" thickBot="1" x14ac:dyDescent="0.3">
      <c r="A14" s="37"/>
      <c r="B14" s="37"/>
      <c r="C14" s="37"/>
      <c r="D14" s="38"/>
      <c r="E14" s="38"/>
    </row>
    <row r="15" spans="1:6" s="18" customFormat="1" ht="33" customHeight="1" x14ac:dyDescent="0.25">
      <c r="A15" s="203" t="s">
        <v>41</v>
      </c>
      <c r="B15" s="204" t="s">
        <v>42</v>
      </c>
      <c r="C15" s="205" t="s">
        <v>141</v>
      </c>
      <c r="D15" s="202" t="s">
        <v>132</v>
      </c>
      <c r="E15" s="205" t="s">
        <v>142</v>
      </c>
      <c r="F15" s="207" t="s">
        <v>133</v>
      </c>
    </row>
    <row r="16" spans="1:6" s="18" customFormat="1" ht="14.25" customHeight="1" x14ac:dyDescent="0.25">
      <c r="A16" s="115">
        <v>1</v>
      </c>
      <c r="B16" s="50">
        <v>2</v>
      </c>
      <c r="C16" s="49">
        <v>3</v>
      </c>
      <c r="D16" s="49">
        <v>4</v>
      </c>
      <c r="E16" s="49">
        <v>5</v>
      </c>
      <c r="F16" s="148" t="s">
        <v>135</v>
      </c>
    </row>
    <row r="17" spans="1:6" s="18" customFormat="1" ht="21.75" customHeight="1" x14ac:dyDescent="0.25">
      <c r="A17" s="116"/>
      <c r="B17" s="57" t="s">
        <v>48</v>
      </c>
      <c r="C17" s="126">
        <f t="shared" ref="C17:E17" si="4">C18+C24</f>
        <v>9495500</v>
      </c>
      <c r="D17" s="126">
        <f t="shared" si="4"/>
        <v>2687800</v>
      </c>
      <c r="E17" s="156">
        <f t="shared" si="4"/>
        <v>12183300</v>
      </c>
      <c r="F17" s="149">
        <f>E17/C17*100</f>
        <v>128.30603970301721</v>
      </c>
    </row>
    <row r="18" spans="1:6" s="18" customFormat="1" ht="27" customHeight="1" x14ac:dyDescent="0.25">
      <c r="A18" s="123">
        <v>3</v>
      </c>
      <c r="B18" s="51" t="s">
        <v>49</v>
      </c>
      <c r="C18" s="147">
        <f t="shared" ref="C18:E18" si="5">C19+C20+C21+C22+C23</f>
        <v>7229500</v>
      </c>
      <c r="D18" s="147">
        <f t="shared" si="5"/>
        <v>3244500</v>
      </c>
      <c r="E18" s="157">
        <f t="shared" si="5"/>
        <v>10474000</v>
      </c>
      <c r="F18" s="150">
        <f>E18/C18*100</f>
        <v>144.87862231136316</v>
      </c>
    </row>
    <row r="19" spans="1:6" s="18" customFormat="1" ht="25.5" customHeight="1" x14ac:dyDescent="0.25">
      <c r="A19" s="118">
        <v>31</v>
      </c>
      <c r="B19" s="52" t="s">
        <v>50</v>
      </c>
      <c r="C19" s="143">
        <v>668750</v>
      </c>
      <c r="D19" s="143">
        <v>62000</v>
      </c>
      <c r="E19" s="143">
        <f>C19+D19</f>
        <v>730750</v>
      </c>
      <c r="F19" s="151">
        <f t="shared" ref="F19:F23" si="6">E19/C19*100</f>
        <v>109.27102803738318</v>
      </c>
    </row>
    <row r="20" spans="1:6" s="18" customFormat="1" ht="25.5" customHeight="1" x14ac:dyDescent="0.25">
      <c r="A20" s="119">
        <v>32</v>
      </c>
      <c r="B20" s="55" t="s">
        <v>51</v>
      </c>
      <c r="C20" s="143">
        <v>5820850</v>
      </c>
      <c r="D20" s="143">
        <v>2812500</v>
      </c>
      <c r="E20" s="143">
        <f t="shared" ref="E20:E23" si="7">C20+D20</f>
        <v>8633350</v>
      </c>
      <c r="F20" s="151">
        <f t="shared" si="6"/>
        <v>148.31768556138709</v>
      </c>
    </row>
    <row r="21" spans="1:6" s="18" customFormat="1" ht="25.5" customHeight="1" x14ac:dyDescent="0.25">
      <c r="A21" s="119">
        <v>34</v>
      </c>
      <c r="B21" s="55" t="s">
        <v>57</v>
      </c>
      <c r="C21" s="143">
        <v>29900</v>
      </c>
      <c r="D21" s="143">
        <v>90000</v>
      </c>
      <c r="E21" s="143">
        <f t="shared" si="7"/>
        <v>119900</v>
      </c>
      <c r="F21" s="151">
        <f t="shared" si="6"/>
        <v>401.00334448160532</v>
      </c>
    </row>
    <row r="22" spans="1:6" s="18" customFormat="1" ht="25.5" customHeight="1" x14ac:dyDescent="0.25">
      <c r="A22" s="119">
        <v>36</v>
      </c>
      <c r="B22" s="55" t="s">
        <v>58</v>
      </c>
      <c r="C22" s="143">
        <v>700000</v>
      </c>
      <c r="D22" s="143">
        <v>280000</v>
      </c>
      <c r="E22" s="143">
        <f t="shared" si="7"/>
        <v>980000</v>
      </c>
      <c r="F22" s="151">
        <f t="shared" si="6"/>
        <v>140</v>
      </c>
    </row>
    <row r="23" spans="1:6" s="18" customFormat="1" ht="25.5" customHeight="1" x14ac:dyDescent="0.25">
      <c r="A23" s="119">
        <v>38</v>
      </c>
      <c r="B23" s="55" t="s">
        <v>59</v>
      </c>
      <c r="C23" s="143">
        <v>10000</v>
      </c>
      <c r="D23" s="143">
        <v>0</v>
      </c>
      <c r="E23" s="143">
        <f t="shared" si="7"/>
        <v>10000</v>
      </c>
      <c r="F23" s="151">
        <f t="shared" si="6"/>
        <v>100</v>
      </c>
    </row>
    <row r="24" spans="1:6" s="18" customFormat="1" ht="27" customHeight="1" x14ac:dyDescent="0.25">
      <c r="A24" s="120">
        <v>4</v>
      </c>
      <c r="B24" s="53" t="s">
        <v>52</v>
      </c>
      <c r="C24" s="147">
        <f t="shared" ref="C24:E24" si="8">C25+C26+C27</f>
        <v>2266000</v>
      </c>
      <c r="D24" s="147">
        <f t="shared" si="8"/>
        <v>-556700</v>
      </c>
      <c r="E24" s="157">
        <f t="shared" si="8"/>
        <v>1709300</v>
      </c>
      <c r="F24" s="150">
        <f>E24/C24*100</f>
        <v>75.432480141218008</v>
      </c>
    </row>
    <row r="25" spans="1:6" s="18" customFormat="1" ht="25.5" customHeight="1" x14ac:dyDescent="0.25">
      <c r="A25" s="118">
        <v>41</v>
      </c>
      <c r="B25" s="54" t="s">
        <v>53</v>
      </c>
      <c r="C25" s="143">
        <v>106000</v>
      </c>
      <c r="D25" s="143">
        <v>0</v>
      </c>
      <c r="E25" s="155">
        <f>C25+D25</f>
        <v>106000</v>
      </c>
      <c r="F25" s="151">
        <f t="shared" ref="F25:F27" si="9">E25/C25*100</f>
        <v>100</v>
      </c>
    </row>
    <row r="26" spans="1:6" s="18" customFormat="1" ht="25.5" customHeight="1" x14ac:dyDescent="0.25">
      <c r="A26" s="119">
        <v>42</v>
      </c>
      <c r="B26" s="55" t="s">
        <v>60</v>
      </c>
      <c r="C26" s="143">
        <v>60000</v>
      </c>
      <c r="D26" s="143">
        <v>8000</v>
      </c>
      <c r="E26" s="155">
        <f t="shared" ref="E26:E27" si="10">C26+D26</f>
        <v>68000</v>
      </c>
      <c r="F26" s="151">
        <f t="shared" si="9"/>
        <v>113.33333333333333</v>
      </c>
    </row>
    <row r="27" spans="1:6" s="18" customFormat="1" ht="25.5" customHeight="1" thickBot="1" x14ac:dyDescent="0.3">
      <c r="A27" s="124">
        <v>45</v>
      </c>
      <c r="B27" s="125" t="s">
        <v>61</v>
      </c>
      <c r="C27" s="145">
        <v>2100000</v>
      </c>
      <c r="D27" s="145">
        <v>-564700</v>
      </c>
      <c r="E27" s="158">
        <f t="shared" si="10"/>
        <v>1535300</v>
      </c>
      <c r="F27" s="152">
        <f t="shared" si="9"/>
        <v>73.109523809523807</v>
      </c>
    </row>
    <row r="28" spans="1:6" s="18" customFormat="1" ht="29.25" customHeight="1" x14ac:dyDescent="0.25">
      <c r="A28" s="17"/>
      <c r="B28" s="17"/>
      <c r="C28" s="16"/>
      <c r="D28" s="16"/>
      <c r="E28" s="16"/>
    </row>
    <row r="29" spans="1:6" s="18" customFormat="1" x14ac:dyDescent="0.25">
      <c r="A29" s="17"/>
      <c r="B29" s="17"/>
    </row>
    <row r="30" spans="1:6" s="18" customFormat="1" x14ac:dyDescent="0.25">
      <c r="A30" s="17"/>
      <c r="B30" s="17"/>
    </row>
    <row r="31" spans="1:6" s="18" customFormat="1" ht="23.25" customHeight="1" x14ac:dyDescent="0.25">
      <c r="A31" s="17"/>
      <c r="B31" s="17"/>
    </row>
    <row r="32" spans="1:6" s="18" customFormat="1" ht="23.25" customHeight="1" x14ac:dyDescent="0.25">
      <c r="A32" s="17"/>
      <c r="B32" s="17"/>
    </row>
    <row r="33" spans="1:5" s="18" customFormat="1" ht="23.25" customHeight="1" x14ac:dyDescent="0.25">
      <c r="A33" s="17"/>
      <c r="B33" s="17"/>
    </row>
    <row r="34" spans="1:5" s="18" customFormat="1" ht="30.75" customHeight="1" x14ac:dyDescent="0.25">
      <c r="A34" s="17"/>
      <c r="B34" s="17"/>
    </row>
    <row r="35" spans="1:5" s="18" customFormat="1" x14ac:dyDescent="0.25">
      <c r="A35" s="17"/>
      <c r="B35" s="17"/>
    </row>
    <row r="36" spans="1:5" s="18" customFormat="1" ht="21" customHeight="1" x14ac:dyDescent="0.25">
      <c r="A36" s="17"/>
      <c r="B36" s="17"/>
    </row>
    <row r="37" spans="1:5" s="18" customFormat="1" ht="21" customHeight="1" x14ac:dyDescent="0.25">
      <c r="A37" s="16"/>
      <c r="B37" s="16"/>
    </row>
    <row r="38" spans="1:5" s="18" customFormat="1" ht="29.25" customHeight="1" x14ac:dyDescent="0.25">
      <c r="A38" s="16"/>
      <c r="B38" s="16"/>
    </row>
    <row r="39" spans="1:5" x14ac:dyDescent="0.25">
      <c r="C39" s="18"/>
      <c r="D39" s="18"/>
      <c r="E39" s="18"/>
    </row>
    <row r="40" spans="1:5" ht="36" customHeight="1" x14ac:dyDescent="0.25">
      <c r="C40" s="18"/>
      <c r="D40" s="18"/>
      <c r="E40" s="18"/>
    </row>
    <row r="41" spans="1:5" x14ac:dyDescent="0.25">
      <c r="C41" s="18"/>
      <c r="D41" s="18"/>
      <c r="E41" s="18"/>
    </row>
    <row r="42" spans="1:5" x14ac:dyDescent="0.25">
      <c r="C42" s="18"/>
      <c r="D42" s="18"/>
      <c r="E42" s="18"/>
    </row>
    <row r="43" spans="1:5" x14ac:dyDescent="0.25">
      <c r="C43" s="18"/>
      <c r="D43" s="18"/>
      <c r="E43" s="18"/>
    </row>
    <row r="44" spans="1:5" x14ac:dyDescent="0.25">
      <c r="C44" s="18"/>
      <c r="D44" s="18"/>
      <c r="E44" s="18"/>
    </row>
    <row r="45" spans="1:5" x14ac:dyDescent="0.25">
      <c r="C45" s="18"/>
      <c r="D45" s="18"/>
      <c r="E45" s="18"/>
    </row>
    <row r="46" spans="1:5" x14ac:dyDescent="0.25">
      <c r="C46" s="18"/>
      <c r="D46" s="18"/>
      <c r="E46" s="18"/>
    </row>
    <row r="47" spans="1:5" x14ac:dyDescent="0.25">
      <c r="C47" s="18"/>
      <c r="D47" s="18"/>
      <c r="E47" s="18"/>
    </row>
    <row r="48" spans="1:5" x14ac:dyDescent="0.25">
      <c r="C48" s="18"/>
      <c r="D48" s="18"/>
      <c r="E48" s="18"/>
    </row>
    <row r="49" spans="3:5" x14ac:dyDescent="0.25">
      <c r="C49" s="18"/>
      <c r="D49" s="18"/>
      <c r="E49" s="18"/>
    </row>
    <row r="50" spans="3:5" x14ac:dyDescent="0.25">
      <c r="C50" s="18"/>
      <c r="D50" s="18"/>
      <c r="E50" s="18"/>
    </row>
    <row r="51" spans="3:5" x14ac:dyDescent="0.25">
      <c r="C51" s="18"/>
      <c r="D51" s="18"/>
      <c r="E51" s="18"/>
    </row>
    <row r="52" spans="3:5" x14ac:dyDescent="0.25">
      <c r="C52" s="18"/>
      <c r="D52" s="18"/>
      <c r="E52" s="18"/>
    </row>
    <row r="53" spans="3:5" x14ac:dyDescent="0.25">
      <c r="C53" s="18"/>
      <c r="D53" s="18"/>
      <c r="E53" s="18"/>
    </row>
    <row r="54" spans="3:5" x14ac:dyDescent="0.25">
      <c r="C54" s="18"/>
      <c r="D54" s="18"/>
      <c r="E54" s="18"/>
    </row>
    <row r="55" spans="3:5" x14ac:dyDescent="0.25">
      <c r="C55" s="18"/>
      <c r="D55" s="18"/>
      <c r="E55" s="18"/>
    </row>
    <row r="56" spans="3:5" x14ac:dyDescent="0.25">
      <c r="C56" s="18"/>
      <c r="D56" s="18"/>
      <c r="E56" s="18"/>
    </row>
    <row r="57" spans="3:5" x14ac:dyDescent="0.25">
      <c r="C57" s="18"/>
      <c r="D57" s="18"/>
      <c r="E57" s="18"/>
    </row>
    <row r="58" spans="3:5" x14ac:dyDescent="0.25">
      <c r="C58" s="18"/>
      <c r="D58" s="18"/>
      <c r="E58" s="18"/>
    </row>
    <row r="59" spans="3:5" x14ac:dyDescent="0.25">
      <c r="C59" s="18"/>
      <c r="D59" s="18"/>
      <c r="E59" s="18"/>
    </row>
    <row r="60" spans="3:5" x14ac:dyDescent="0.25">
      <c r="C60" s="18"/>
      <c r="D60" s="18"/>
      <c r="E60" s="18"/>
    </row>
    <row r="61" spans="3:5" x14ac:dyDescent="0.25">
      <c r="C61" s="18"/>
      <c r="D61" s="18"/>
      <c r="E61" s="18"/>
    </row>
  </sheetData>
  <mergeCells count="1">
    <mergeCell ref="A1:F1"/>
  </mergeCells>
  <pageMargins left="0.39370078740157483" right="0.11811023622047245" top="0.74803149606299213" bottom="0.74803149606299213" header="0.31496062992125984" footer="0.31496062992125984"/>
  <pageSetup paperSize="9" scale="80" firstPageNumber="2" orientation="portrait" useFirstPageNumber="1" r:id="rId1"/>
  <headerFooter>
    <oddFooter>&amp;C2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EC2E-381E-42E6-B0AE-17C5D1619369}">
  <sheetPr>
    <pageSetUpPr fitToPage="1"/>
  </sheetPr>
  <dimension ref="A1:F12"/>
  <sheetViews>
    <sheetView zoomScaleNormal="100" workbookViewId="0">
      <selection activeCell="H10" sqref="H10"/>
    </sheetView>
  </sheetViews>
  <sheetFormatPr defaultRowHeight="15" x14ac:dyDescent="0.25"/>
  <cols>
    <col min="1" max="1" width="10.140625" customWidth="1"/>
    <col min="2" max="2" width="31.140625" customWidth="1"/>
    <col min="3" max="3" width="18" customWidth="1"/>
    <col min="4" max="4" width="22.28515625" customWidth="1"/>
    <col min="5" max="5" width="18.85546875" customWidth="1"/>
  </cols>
  <sheetData>
    <row r="1" spans="1:6" ht="41.25" customHeight="1" x14ac:dyDescent="0.25">
      <c r="A1" s="252" t="s">
        <v>145</v>
      </c>
      <c r="B1" s="253"/>
      <c r="C1" s="254"/>
      <c r="D1" s="254"/>
      <c r="E1" s="254"/>
      <c r="F1" s="244"/>
    </row>
    <row r="2" spans="1:6" ht="15.75" customHeight="1" x14ac:dyDescent="0.25">
      <c r="A2" s="244"/>
      <c r="B2" s="244"/>
      <c r="C2" s="244"/>
      <c r="D2" s="244"/>
      <c r="E2" s="244"/>
      <c r="F2" s="244"/>
    </row>
    <row r="3" spans="1:6" ht="27" customHeight="1" x14ac:dyDescent="0.25">
      <c r="A3" s="232" t="s">
        <v>62</v>
      </c>
      <c r="B3" s="232"/>
      <c r="C3" s="232"/>
      <c r="D3" s="232"/>
      <c r="E3" s="232"/>
    </row>
    <row r="4" spans="1:6" ht="16.5" thickBot="1" x14ac:dyDescent="0.3">
      <c r="A4" s="45"/>
      <c r="B4" s="45"/>
      <c r="C4" s="45"/>
      <c r="D4" s="45"/>
      <c r="E4" s="102"/>
      <c r="F4" s="102" t="s">
        <v>21</v>
      </c>
    </row>
    <row r="5" spans="1:6" ht="30" x14ac:dyDescent="0.25">
      <c r="A5" s="203" t="s">
        <v>41</v>
      </c>
      <c r="B5" s="204" t="s">
        <v>0</v>
      </c>
      <c r="C5" s="205" t="s">
        <v>141</v>
      </c>
      <c r="D5" s="202" t="s">
        <v>132</v>
      </c>
      <c r="E5" s="205" t="s">
        <v>142</v>
      </c>
      <c r="F5" s="207" t="s">
        <v>133</v>
      </c>
    </row>
    <row r="6" spans="1:6" ht="18" customHeight="1" x14ac:dyDescent="0.25">
      <c r="A6" s="115">
        <v>1</v>
      </c>
      <c r="B6" s="50">
        <v>2</v>
      </c>
      <c r="C6" s="49">
        <v>3</v>
      </c>
      <c r="D6" s="49">
        <v>4</v>
      </c>
      <c r="E6" s="49">
        <v>5</v>
      </c>
      <c r="F6" s="192" t="s">
        <v>135</v>
      </c>
    </row>
    <row r="7" spans="1:6" ht="25.5" customHeight="1" x14ac:dyDescent="0.25">
      <c r="A7" s="193">
        <v>8</v>
      </c>
      <c r="B7" s="59" t="s">
        <v>63</v>
      </c>
      <c r="C7" s="153">
        <f t="shared" ref="C7:E7" si="0">SUM(C8)</f>
        <v>0</v>
      </c>
      <c r="D7" s="153">
        <f t="shared" si="0"/>
        <v>100000</v>
      </c>
      <c r="E7" s="153">
        <f t="shared" si="0"/>
        <v>100000</v>
      </c>
      <c r="F7" s="194">
        <v>0</v>
      </c>
    </row>
    <row r="8" spans="1:6" ht="27" customHeight="1" x14ac:dyDescent="0.25">
      <c r="A8" s="118">
        <v>84</v>
      </c>
      <c r="B8" s="52" t="s">
        <v>64</v>
      </c>
      <c r="C8" s="143">
        <v>0</v>
      </c>
      <c r="D8" s="143">
        <v>100000</v>
      </c>
      <c r="E8" s="143">
        <f>C8+D8</f>
        <v>100000</v>
      </c>
      <c r="F8" s="195">
        <v>0</v>
      </c>
    </row>
    <row r="9" spans="1:6" ht="27" customHeight="1" x14ac:dyDescent="0.25">
      <c r="A9" s="123"/>
      <c r="B9" s="56"/>
      <c r="C9" s="154"/>
      <c r="D9" s="154"/>
      <c r="E9" s="154"/>
      <c r="F9" s="195"/>
    </row>
    <row r="10" spans="1:6" ht="25.5" x14ac:dyDescent="0.25">
      <c r="A10" s="196">
        <v>5</v>
      </c>
      <c r="B10" s="60" t="s">
        <v>65</v>
      </c>
      <c r="C10" s="153">
        <f t="shared" ref="C10:D10" si="1">SUM(C11)</f>
        <v>914000</v>
      </c>
      <c r="D10" s="153">
        <f t="shared" si="1"/>
        <v>-380000</v>
      </c>
      <c r="E10" s="153">
        <f>C10+D10</f>
        <v>534000</v>
      </c>
      <c r="F10" s="194">
        <f t="shared" ref="F10:F11" si="2">E10/C10*100</f>
        <v>58.424507658643321</v>
      </c>
    </row>
    <row r="11" spans="1:6" ht="25.5" x14ac:dyDescent="0.25">
      <c r="A11" s="118">
        <v>54</v>
      </c>
      <c r="B11" s="54" t="s">
        <v>66</v>
      </c>
      <c r="C11" s="143">
        <v>914000</v>
      </c>
      <c r="D11" s="143">
        <v>-380000</v>
      </c>
      <c r="E11" s="155">
        <f>C11+D11</f>
        <v>534000</v>
      </c>
      <c r="F11" s="195">
        <f t="shared" si="2"/>
        <v>58.424507658643321</v>
      </c>
    </row>
    <row r="12" spans="1:6" ht="15.75" thickBot="1" x14ac:dyDescent="0.3">
      <c r="A12" s="197"/>
      <c r="B12" s="198"/>
      <c r="C12" s="199"/>
      <c r="D12" s="199"/>
      <c r="E12" s="199"/>
      <c r="F12" s="200"/>
    </row>
  </sheetData>
  <mergeCells count="2">
    <mergeCell ref="A3:E3"/>
    <mergeCell ref="A1:F2"/>
  </mergeCells>
  <pageMargins left="0.70866141732283472" right="0.70866141732283472" top="0.74803149606299213" bottom="0.74803149606299213" header="0.31496062992125984" footer="0.31496062992125984"/>
  <pageSetup paperSize="9" scale="79" firstPageNumber="3" fitToHeight="0" orientation="portrait" useFirstPageNumber="1" r:id="rId1"/>
  <headerFooter>
    <oddFooter>&amp;C3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8291-4E46-4B43-A604-B3765D554432}">
  <sheetPr>
    <pageSetUpPr fitToPage="1"/>
  </sheetPr>
  <dimension ref="A1:H123"/>
  <sheetViews>
    <sheetView tabSelected="1" zoomScaleNormal="100" workbookViewId="0">
      <selection activeCell="E8" sqref="E8"/>
    </sheetView>
  </sheetViews>
  <sheetFormatPr defaultRowHeight="15" x14ac:dyDescent="0.25"/>
  <cols>
    <col min="1" max="1" width="21.5703125" style="2" customWidth="1"/>
    <col min="2" max="2" width="50" style="20" customWidth="1"/>
    <col min="3" max="3" width="15.5703125" style="20" customWidth="1"/>
    <col min="4" max="4" width="22.42578125" style="20" customWidth="1"/>
    <col min="5" max="5" width="16.42578125" style="20" customWidth="1"/>
    <col min="6" max="6" width="10.140625" style="24" customWidth="1"/>
    <col min="7" max="7" width="9.140625" style="2"/>
    <col min="8" max="8" width="21.42578125" style="2" customWidth="1"/>
    <col min="9" max="16384" width="9.140625" style="2"/>
  </cols>
  <sheetData>
    <row r="1" spans="1:6" s="19" customFormat="1" ht="51" customHeight="1" x14ac:dyDescent="0.25">
      <c r="A1" s="256" t="s">
        <v>146</v>
      </c>
      <c r="B1" s="257"/>
      <c r="C1" s="257"/>
      <c r="D1" s="257"/>
      <c r="E1" s="257"/>
      <c r="F1" s="255"/>
    </row>
    <row r="2" spans="1:6" s="19" customFormat="1" x14ac:dyDescent="0.25">
      <c r="A2" s="262" t="s">
        <v>16</v>
      </c>
      <c r="B2" s="263"/>
      <c r="C2" s="263"/>
      <c r="D2" s="263"/>
      <c r="E2" s="263"/>
      <c r="F2" s="25"/>
    </row>
    <row r="3" spans="1:6" s="19" customFormat="1" x14ac:dyDescent="0.25">
      <c r="A3" s="263"/>
      <c r="B3" s="263"/>
      <c r="C3" s="263"/>
      <c r="D3" s="263"/>
      <c r="E3" s="263"/>
      <c r="F3" s="25"/>
    </row>
    <row r="4" spans="1:6" s="19" customFormat="1" ht="15.75" thickBot="1" x14ac:dyDescent="0.3">
      <c r="A4" s="70"/>
      <c r="B4" s="70"/>
      <c r="C4" s="70"/>
      <c r="D4" s="70"/>
      <c r="E4" s="93"/>
      <c r="F4" s="93" t="s">
        <v>21</v>
      </c>
    </row>
    <row r="5" spans="1:6" ht="29.25" customHeight="1" x14ac:dyDescent="0.25">
      <c r="A5" s="165" t="s">
        <v>67</v>
      </c>
      <c r="B5" s="166" t="s">
        <v>0</v>
      </c>
      <c r="C5" s="166" t="s">
        <v>141</v>
      </c>
      <c r="D5" s="99" t="s">
        <v>132</v>
      </c>
      <c r="E5" s="114" t="s">
        <v>142</v>
      </c>
      <c r="F5" s="182" t="s">
        <v>133</v>
      </c>
    </row>
    <row r="6" spans="1:6" s="61" customFormat="1" ht="15" customHeight="1" x14ac:dyDescent="0.25">
      <c r="A6" s="183">
        <v>1</v>
      </c>
      <c r="B6" s="184">
        <v>2</v>
      </c>
      <c r="C6" s="184">
        <v>3</v>
      </c>
      <c r="D6" s="185">
        <v>4</v>
      </c>
      <c r="E6" s="186">
        <v>5</v>
      </c>
      <c r="F6" s="187" t="s">
        <v>137</v>
      </c>
    </row>
    <row r="7" spans="1:6" s="21" customFormat="1" ht="46.5" customHeight="1" x14ac:dyDescent="0.25">
      <c r="A7" s="167">
        <v>38245</v>
      </c>
      <c r="B7" s="71" t="s">
        <v>3</v>
      </c>
      <c r="C7" s="72">
        <f>SUM(C9+C62+C104+C88)</f>
        <v>10409500</v>
      </c>
      <c r="D7" s="72">
        <v>2307800</v>
      </c>
      <c r="E7" s="72">
        <f>C7+D7</f>
        <v>12717300</v>
      </c>
      <c r="F7" s="188">
        <f>E7/C7*100</f>
        <v>122.17013305153945</v>
      </c>
    </row>
    <row r="8" spans="1:6" s="21" customFormat="1" ht="20.25" customHeight="1" x14ac:dyDescent="0.25">
      <c r="A8" s="169"/>
      <c r="B8" s="73"/>
      <c r="C8" s="74"/>
      <c r="D8" s="74"/>
      <c r="E8" s="74"/>
      <c r="F8" s="170"/>
    </row>
    <row r="9" spans="1:6" s="22" customFormat="1" ht="30" customHeight="1" x14ac:dyDescent="0.25">
      <c r="A9" s="171" t="s">
        <v>100</v>
      </c>
      <c r="B9" s="75" t="s">
        <v>68</v>
      </c>
      <c r="C9" s="76">
        <f>SUM(C10+C14+C18+C25+C35+C39+C46+C50+C54)</f>
        <v>2523160</v>
      </c>
      <c r="D9" s="76">
        <f>SUM(D10+D14+D18+D25+D35+D39+D46+D50+D54)</f>
        <v>594500</v>
      </c>
      <c r="E9" s="76">
        <f>SUM(E10+E14+E18+E25+E35+E39+E46+E50+E54)</f>
        <v>3117660</v>
      </c>
      <c r="F9" s="189">
        <f>E9/C9*100</f>
        <v>123.56172418713042</v>
      </c>
    </row>
    <row r="10" spans="1:6" s="23" customFormat="1" ht="20.25" customHeight="1" x14ac:dyDescent="0.25">
      <c r="A10" s="172" t="s">
        <v>81</v>
      </c>
      <c r="B10" s="77" t="s">
        <v>50</v>
      </c>
      <c r="C10" s="78">
        <f>SUM(C13)</f>
        <v>668750</v>
      </c>
      <c r="D10" s="78">
        <f>SUM(D13)</f>
        <v>62000</v>
      </c>
      <c r="E10" s="78">
        <f>C10+D10</f>
        <v>730750</v>
      </c>
      <c r="F10" s="188">
        <f>E10/C10*100</f>
        <v>109.27102803738318</v>
      </c>
    </row>
    <row r="11" spans="1:6" ht="15" customHeight="1" x14ac:dyDescent="0.25">
      <c r="A11" s="173" t="s">
        <v>77</v>
      </c>
      <c r="B11" s="264" t="s">
        <v>76</v>
      </c>
      <c r="C11" s="265"/>
      <c r="D11" s="265"/>
      <c r="E11" s="266"/>
      <c r="F11" s="168"/>
    </row>
    <row r="12" spans="1:6" ht="21" customHeight="1" x14ac:dyDescent="0.25">
      <c r="A12" s="174" t="s">
        <v>69</v>
      </c>
      <c r="B12" s="79" t="s">
        <v>49</v>
      </c>
      <c r="C12" s="80">
        <f t="shared" ref="C12:D12" si="0">SUM(C13)</f>
        <v>668750</v>
      </c>
      <c r="D12" s="80">
        <f t="shared" si="0"/>
        <v>62000</v>
      </c>
      <c r="E12" s="80">
        <f>C12+D12</f>
        <v>730750</v>
      </c>
      <c r="F12" s="190">
        <f>E12/C12*100</f>
        <v>109.27102803738318</v>
      </c>
    </row>
    <row r="13" spans="1:6" ht="21" customHeight="1" x14ac:dyDescent="0.25">
      <c r="A13" s="173" t="s">
        <v>70</v>
      </c>
      <c r="B13" s="81" t="s">
        <v>50</v>
      </c>
      <c r="C13" s="82">
        <v>668750</v>
      </c>
      <c r="D13" s="82">
        <v>62000</v>
      </c>
      <c r="E13" s="80">
        <f>C13+D13</f>
        <v>730750</v>
      </c>
      <c r="F13" s="190">
        <f>E13/C13*100</f>
        <v>109.27102803738318</v>
      </c>
    </row>
    <row r="14" spans="1:6" ht="21" customHeight="1" x14ac:dyDescent="0.25">
      <c r="A14" s="175" t="s">
        <v>82</v>
      </c>
      <c r="B14" s="77" t="s">
        <v>71</v>
      </c>
      <c r="C14" s="78">
        <f>SUM(C17)</f>
        <v>57700</v>
      </c>
      <c r="D14" s="78">
        <f>SUM(D17)</f>
        <v>3000</v>
      </c>
      <c r="E14" s="78">
        <f>SUM(E17)</f>
        <v>60700</v>
      </c>
      <c r="F14" s="188">
        <f>E14/C14*100</f>
        <v>105.19930675909879</v>
      </c>
    </row>
    <row r="15" spans="1:6" ht="15" customHeight="1" x14ac:dyDescent="0.25">
      <c r="A15" s="173" t="s">
        <v>77</v>
      </c>
      <c r="B15" s="79" t="s">
        <v>78</v>
      </c>
      <c r="C15" s="79"/>
      <c r="D15" s="79"/>
      <c r="E15" s="79"/>
      <c r="F15" s="168"/>
    </row>
    <row r="16" spans="1:6" ht="21" customHeight="1" x14ac:dyDescent="0.25">
      <c r="A16" s="173" t="s">
        <v>69</v>
      </c>
      <c r="B16" s="79" t="s">
        <v>49</v>
      </c>
      <c r="C16" s="80">
        <f t="shared" ref="C16:D16" si="1">SUM(C17)</f>
        <v>57700</v>
      </c>
      <c r="D16" s="80">
        <f t="shared" si="1"/>
        <v>3000</v>
      </c>
      <c r="E16" s="80">
        <f>SUM(E17)</f>
        <v>60700</v>
      </c>
      <c r="F16" s="190">
        <f t="shared" ref="F16:F17" si="2">E16/C16*100</f>
        <v>105.19930675909879</v>
      </c>
    </row>
    <row r="17" spans="1:6" ht="21" customHeight="1" x14ac:dyDescent="0.25">
      <c r="A17" s="173" t="s">
        <v>72</v>
      </c>
      <c r="B17" s="81" t="s">
        <v>51</v>
      </c>
      <c r="C17" s="82">
        <v>57700</v>
      </c>
      <c r="D17" s="82">
        <v>3000</v>
      </c>
      <c r="E17" s="80">
        <f>C17+D17</f>
        <v>60700</v>
      </c>
      <c r="F17" s="190">
        <f t="shared" si="2"/>
        <v>105.19930675909879</v>
      </c>
    </row>
    <row r="18" spans="1:6" ht="21" customHeight="1" x14ac:dyDescent="0.25">
      <c r="A18" s="175" t="s">
        <v>83</v>
      </c>
      <c r="B18" s="77" t="s">
        <v>73</v>
      </c>
      <c r="C18" s="78">
        <f>SUM(C21+C24)</f>
        <v>40100</v>
      </c>
      <c r="D18" s="78">
        <f>SUM(D21+D24)</f>
        <v>0</v>
      </c>
      <c r="E18" s="78">
        <f>SUM(E21+E24)</f>
        <v>40100</v>
      </c>
      <c r="F18" s="188">
        <f>E18/C18*100</f>
        <v>100</v>
      </c>
    </row>
    <row r="19" spans="1:6" ht="15.75" customHeight="1" x14ac:dyDescent="0.25">
      <c r="A19" s="173" t="s">
        <v>74</v>
      </c>
      <c r="B19" s="260" t="s">
        <v>75</v>
      </c>
      <c r="C19" s="261"/>
      <c r="D19" s="261"/>
      <c r="E19" s="261"/>
      <c r="F19" s="168"/>
    </row>
    <row r="20" spans="1:6" ht="21.75" customHeight="1" x14ac:dyDescent="0.25">
      <c r="A20" s="174" t="s">
        <v>69</v>
      </c>
      <c r="B20" s="79" t="s">
        <v>49</v>
      </c>
      <c r="C20" s="83">
        <f>C21</f>
        <v>2000</v>
      </c>
      <c r="D20" s="83">
        <f>D21</f>
        <v>-1000</v>
      </c>
      <c r="E20" s="83">
        <f>E21</f>
        <v>1000</v>
      </c>
      <c r="F20" s="190">
        <f t="shared" ref="F20:F21" si="3">E20/C20*100</f>
        <v>50</v>
      </c>
    </row>
    <row r="21" spans="1:6" ht="21" customHeight="1" x14ac:dyDescent="0.25">
      <c r="A21" s="173" t="s">
        <v>72</v>
      </c>
      <c r="B21" s="81" t="s">
        <v>51</v>
      </c>
      <c r="C21" s="82">
        <v>2000</v>
      </c>
      <c r="D21" s="82">
        <v>-1000</v>
      </c>
      <c r="E21" s="80">
        <f>C21+D21</f>
        <v>1000</v>
      </c>
      <c r="F21" s="190">
        <f t="shared" si="3"/>
        <v>50</v>
      </c>
    </row>
    <row r="22" spans="1:6" ht="15" customHeight="1" x14ac:dyDescent="0.25">
      <c r="A22" s="173" t="s">
        <v>77</v>
      </c>
      <c r="B22" s="109" t="s">
        <v>78</v>
      </c>
      <c r="C22" s="110"/>
      <c r="D22" s="110"/>
      <c r="E22" s="110"/>
      <c r="F22" s="168"/>
    </row>
    <row r="23" spans="1:6" ht="21.75" customHeight="1" x14ac:dyDescent="0.25">
      <c r="A23" s="173" t="s">
        <v>69</v>
      </c>
      <c r="B23" s="79" t="s">
        <v>49</v>
      </c>
      <c r="C23" s="83">
        <f t="shared" ref="C23:E23" si="4">SUM(C24)</f>
        <v>38100</v>
      </c>
      <c r="D23" s="83">
        <v>1000</v>
      </c>
      <c r="E23" s="83">
        <f t="shared" si="4"/>
        <v>39100</v>
      </c>
      <c r="F23" s="190">
        <f t="shared" ref="F23:F24" si="5">E23/C23*100</f>
        <v>102.6246719160105</v>
      </c>
    </row>
    <row r="24" spans="1:6" ht="21" customHeight="1" x14ac:dyDescent="0.25">
      <c r="A24" s="173" t="s">
        <v>72</v>
      </c>
      <c r="B24" s="81" t="s">
        <v>51</v>
      </c>
      <c r="C24" s="82">
        <v>38100</v>
      </c>
      <c r="D24" s="82">
        <v>1000</v>
      </c>
      <c r="E24" s="80">
        <f>C24+D24</f>
        <v>39100</v>
      </c>
      <c r="F24" s="190">
        <f t="shared" si="5"/>
        <v>102.6246719160105</v>
      </c>
    </row>
    <row r="25" spans="1:6" ht="21.75" customHeight="1" x14ac:dyDescent="0.25">
      <c r="A25" s="175" t="s">
        <v>84</v>
      </c>
      <c r="B25" s="77" t="s">
        <v>79</v>
      </c>
      <c r="C25" s="84">
        <f>SUM(C28+C31+C34)</f>
        <v>892840</v>
      </c>
      <c r="D25" s="84">
        <f>SUM(D28+D31+D33)</f>
        <v>141500</v>
      </c>
      <c r="E25" s="84">
        <f>SUM(E28+E31+E33)</f>
        <v>1034340</v>
      </c>
      <c r="F25" s="188">
        <f>E25/C25*100</f>
        <v>115.84830428744233</v>
      </c>
    </row>
    <row r="26" spans="1:6" ht="15" customHeight="1" x14ac:dyDescent="0.25">
      <c r="A26" s="173" t="s">
        <v>74</v>
      </c>
      <c r="B26" s="260" t="s">
        <v>75</v>
      </c>
      <c r="C26" s="261"/>
      <c r="D26" s="261"/>
      <c r="E26" s="261"/>
      <c r="F26" s="168"/>
    </row>
    <row r="27" spans="1:6" ht="21" customHeight="1" x14ac:dyDescent="0.25">
      <c r="A27" s="174" t="s">
        <v>69</v>
      </c>
      <c r="B27" s="79" t="s">
        <v>49</v>
      </c>
      <c r="C27" s="83">
        <f t="shared" ref="C27:E27" si="6">SUM(C28)</f>
        <v>9500</v>
      </c>
      <c r="D27" s="83">
        <f t="shared" si="6"/>
        <v>500</v>
      </c>
      <c r="E27" s="83">
        <f t="shared" si="6"/>
        <v>10000</v>
      </c>
      <c r="F27" s="190">
        <f t="shared" ref="F27:F28" si="7">E27/C27*100</f>
        <v>105.26315789473684</v>
      </c>
    </row>
    <row r="28" spans="1:6" ht="21" customHeight="1" x14ac:dyDescent="0.25">
      <c r="A28" s="173" t="s">
        <v>72</v>
      </c>
      <c r="B28" s="81" t="s">
        <v>51</v>
      </c>
      <c r="C28" s="82">
        <v>9500</v>
      </c>
      <c r="D28" s="82">
        <v>500</v>
      </c>
      <c r="E28" s="82">
        <f>C28+D28</f>
        <v>10000</v>
      </c>
      <c r="F28" s="190">
        <f t="shared" si="7"/>
        <v>105.26315789473684</v>
      </c>
    </row>
    <row r="29" spans="1:6" ht="15" customHeight="1" x14ac:dyDescent="0.25">
      <c r="A29" s="173" t="s">
        <v>77</v>
      </c>
      <c r="B29" s="260" t="s">
        <v>78</v>
      </c>
      <c r="C29" s="261"/>
      <c r="D29" s="261"/>
      <c r="E29" s="261"/>
      <c r="F29" s="168"/>
    </row>
    <row r="30" spans="1:6" ht="21" customHeight="1" x14ac:dyDescent="0.25">
      <c r="A30" s="174" t="s">
        <v>69</v>
      </c>
      <c r="B30" s="79" t="s">
        <v>49</v>
      </c>
      <c r="C30" s="83">
        <f t="shared" ref="C30:E30" si="8">SUM(C31)</f>
        <v>833340</v>
      </c>
      <c r="D30" s="83">
        <v>171000</v>
      </c>
      <c r="E30" s="83">
        <f t="shared" si="8"/>
        <v>1004340</v>
      </c>
      <c r="F30" s="190">
        <f t="shared" ref="F30:F31" si="9">E30/C30*100</f>
        <v>120.51983584131327</v>
      </c>
    </row>
    <row r="31" spans="1:6" ht="21" customHeight="1" x14ac:dyDescent="0.25">
      <c r="A31" s="173" t="s">
        <v>72</v>
      </c>
      <c r="B31" s="81" t="s">
        <v>51</v>
      </c>
      <c r="C31" s="82">
        <v>833340</v>
      </c>
      <c r="D31" s="82">
        <v>171000</v>
      </c>
      <c r="E31" s="80">
        <f>C31+D31</f>
        <v>1004340</v>
      </c>
      <c r="F31" s="190">
        <f t="shared" si="9"/>
        <v>120.51983584131327</v>
      </c>
    </row>
    <row r="32" spans="1:6" s="61" customFormat="1" ht="14.25" customHeight="1" x14ac:dyDescent="0.25">
      <c r="A32" s="173" t="s">
        <v>107</v>
      </c>
      <c r="B32" s="267" t="s">
        <v>130</v>
      </c>
      <c r="C32" s="268"/>
      <c r="D32" s="268"/>
      <c r="E32" s="269"/>
      <c r="F32" s="168"/>
    </row>
    <row r="33" spans="1:6" s="61" customFormat="1" ht="20.25" customHeight="1" x14ac:dyDescent="0.25">
      <c r="A33" s="174" t="s">
        <v>69</v>
      </c>
      <c r="B33" s="79" t="s">
        <v>49</v>
      </c>
      <c r="C33" s="82">
        <f>SUM(C34)</f>
        <v>50000</v>
      </c>
      <c r="D33" s="82">
        <f>SUM(D34)</f>
        <v>-30000</v>
      </c>
      <c r="E33" s="82">
        <f>SUM(E34)</f>
        <v>20000</v>
      </c>
      <c r="F33" s="190">
        <f t="shared" ref="F33:F34" si="10">E33/C33*100</f>
        <v>40</v>
      </c>
    </row>
    <row r="34" spans="1:6" s="61" customFormat="1" ht="21" customHeight="1" x14ac:dyDescent="0.25">
      <c r="A34" s="173" t="s">
        <v>72</v>
      </c>
      <c r="B34" s="81" t="s">
        <v>51</v>
      </c>
      <c r="C34" s="82">
        <v>50000</v>
      </c>
      <c r="D34" s="82">
        <v>-30000</v>
      </c>
      <c r="E34" s="80">
        <f>C34+D34</f>
        <v>20000</v>
      </c>
      <c r="F34" s="190">
        <f t="shared" si="10"/>
        <v>40</v>
      </c>
    </row>
    <row r="35" spans="1:6" s="23" customFormat="1" ht="20.25" customHeight="1" x14ac:dyDescent="0.25">
      <c r="A35" s="172" t="s">
        <v>85</v>
      </c>
      <c r="B35" s="77" t="s">
        <v>80</v>
      </c>
      <c r="C35" s="78">
        <f>SUM(C38)</f>
        <v>63870</v>
      </c>
      <c r="D35" s="84">
        <f>D38</f>
        <v>10000</v>
      </c>
      <c r="E35" s="84">
        <f>E38</f>
        <v>73870</v>
      </c>
      <c r="F35" s="188">
        <f>E35/C35*100</f>
        <v>115.65680288085174</v>
      </c>
    </row>
    <row r="36" spans="1:6" ht="15" customHeight="1" x14ac:dyDescent="0.25">
      <c r="A36" s="173" t="s">
        <v>77</v>
      </c>
      <c r="B36" s="260" t="s">
        <v>76</v>
      </c>
      <c r="C36" s="261"/>
      <c r="D36" s="261"/>
      <c r="E36" s="261"/>
      <c r="F36" s="168"/>
    </row>
    <row r="37" spans="1:6" ht="21" customHeight="1" x14ac:dyDescent="0.25">
      <c r="A37" s="174" t="s">
        <v>69</v>
      </c>
      <c r="B37" s="79" t="s">
        <v>49</v>
      </c>
      <c r="C37" s="83">
        <f t="shared" ref="C37:E37" si="11">SUM(C38)</f>
        <v>63870</v>
      </c>
      <c r="D37" s="83">
        <f t="shared" si="11"/>
        <v>10000</v>
      </c>
      <c r="E37" s="83">
        <f t="shared" si="11"/>
        <v>73870</v>
      </c>
      <c r="F37" s="190">
        <f t="shared" ref="F37:F38" si="12">E37/C37*100</f>
        <v>115.65680288085174</v>
      </c>
    </row>
    <row r="38" spans="1:6" ht="21" customHeight="1" x14ac:dyDescent="0.25">
      <c r="A38" s="173" t="s">
        <v>72</v>
      </c>
      <c r="B38" s="109" t="s">
        <v>51</v>
      </c>
      <c r="C38" s="83">
        <v>63870</v>
      </c>
      <c r="D38" s="83">
        <v>10000</v>
      </c>
      <c r="E38" s="80">
        <f>C38+D38</f>
        <v>73870</v>
      </c>
      <c r="F38" s="190">
        <f t="shared" si="12"/>
        <v>115.65680288085174</v>
      </c>
    </row>
    <row r="39" spans="1:6" ht="21" customHeight="1" x14ac:dyDescent="0.25">
      <c r="A39" s="175" t="s">
        <v>86</v>
      </c>
      <c r="B39" s="77" t="s">
        <v>57</v>
      </c>
      <c r="C39" s="84">
        <f>SUM(C42+C45)</f>
        <v>29900</v>
      </c>
      <c r="D39" s="84">
        <f t="shared" ref="D39:E39" si="13">SUM(D42+D45)</f>
        <v>90000</v>
      </c>
      <c r="E39" s="84">
        <f t="shared" si="13"/>
        <v>119900</v>
      </c>
      <c r="F39" s="188">
        <f>E39/C39*100</f>
        <v>401.00334448160532</v>
      </c>
    </row>
    <row r="40" spans="1:6" ht="15" customHeight="1" x14ac:dyDescent="0.25">
      <c r="A40" s="173" t="s">
        <v>87</v>
      </c>
      <c r="B40" s="260" t="s">
        <v>88</v>
      </c>
      <c r="C40" s="260"/>
      <c r="D40" s="260"/>
      <c r="E40" s="260"/>
      <c r="F40" s="168"/>
    </row>
    <row r="41" spans="1:6" ht="21" customHeight="1" x14ac:dyDescent="0.25">
      <c r="A41" s="174" t="s">
        <v>69</v>
      </c>
      <c r="B41" s="79" t="s">
        <v>49</v>
      </c>
      <c r="C41" s="83">
        <f t="shared" ref="C41:E41" si="14">SUM(C42)</f>
        <v>14800</v>
      </c>
      <c r="D41" s="83">
        <f t="shared" si="14"/>
        <v>10000</v>
      </c>
      <c r="E41" s="83">
        <f t="shared" si="14"/>
        <v>24800</v>
      </c>
      <c r="F41" s="190">
        <f t="shared" ref="F41:F42" si="15">E41/C41*100</f>
        <v>167.56756756756758</v>
      </c>
    </row>
    <row r="42" spans="1:6" ht="21" customHeight="1" x14ac:dyDescent="0.25">
      <c r="A42" s="173" t="s">
        <v>89</v>
      </c>
      <c r="B42" s="109" t="s">
        <v>57</v>
      </c>
      <c r="C42" s="83">
        <v>14800</v>
      </c>
      <c r="D42" s="83">
        <v>10000</v>
      </c>
      <c r="E42" s="83">
        <f>C42+D42</f>
        <v>24800</v>
      </c>
      <c r="F42" s="190">
        <f t="shared" si="15"/>
        <v>167.56756756756758</v>
      </c>
    </row>
    <row r="43" spans="1:6" ht="15" customHeight="1" x14ac:dyDescent="0.25">
      <c r="A43" s="173" t="s">
        <v>77</v>
      </c>
      <c r="B43" s="260" t="s">
        <v>76</v>
      </c>
      <c r="C43" s="261"/>
      <c r="D43" s="261"/>
      <c r="E43" s="261"/>
      <c r="F43" s="168"/>
    </row>
    <row r="44" spans="1:6" ht="21" customHeight="1" x14ac:dyDescent="0.25">
      <c r="A44" s="174" t="s">
        <v>69</v>
      </c>
      <c r="B44" s="79" t="s">
        <v>49</v>
      </c>
      <c r="C44" s="83">
        <f t="shared" ref="C44:E44" si="16">SUM(C45)</f>
        <v>15100</v>
      </c>
      <c r="D44" s="83">
        <f t="shared" si="16"/>
        <v>80000</v>
      </c>
      <c r="E44" s="83">
        <f t="shared" si="16"/>
        <v>95100</v>
      </c>
      <c r="F44" s="190">
        <f t="shared" ref="F44:F45" si="17">E44/C44*100</f>
        <v>629.80132450331132</v>
      </c>
    </row>
    <row r="45" spans="1:6" s="23" customFormat="1" ht="21" customHeight="1" x14ac:dyDescent="0.25">
      <c r="A45" s="173" t="s">
        <v>89</v>
      </c>
      <c r="B45" s="109" t="s">
        <v>57</v>
      </c>
      <c r="C45" s="83">
        <v>15100</v>
      </c>
      <c r="D45" s="83">
        <v>80000</v>
      </c>
      <c r="E45" s="83">
        <f>C45+D45</f>
        <v>95100</v>
      </c>
      <c r="F45" s="190">
        <f t="shared" si="17"/>
        <v>629.80132450331132</v>
      </c>
    </row>
    <row r="46" spans="1:6" ht="21" customHeight="1" x14ac:dyDescent="0.25">
      <c r="A46" s="175" t="s">
        <v>90</v>
      </c>
      <c r="B46" s="77" t="s">
        <v>91</v>
      </c>
      <c r="C46" s="78">
        <f>SUM(C49)</f>
        <v>700000</v>
      </c>
      <c r="D46" s="78">
        <f>SUM(D49)</f>
        <v>280000</v>
      </c>
      <c r="E46" s="78">
        <f>SUM(E49)</f>
        <v>980000</v>
      </c>
      <c r="F46" s="188">
        <f>E46/C46*100</f>
        <v>140</v>
      </c>
    </row>
    <row r="47" spans="1:6" ht="15" customHeight="1" x14ac:dyDescent="0.25">
      <c r="A47" s="173" t="s">
        <v>77</v>
      </c>
      <c r="B47" s="260" t="s">
        <v>76</v>
      </c>
      <c r="C47" s="261"/>
      <c r="D47" s="261"/>
      <c r="E47" s="261"/>
      <c r="F47" s="168"/>
    </row>
    <row r="48" spans="1:6" ht="21" customHeight="1" x14ac:dyDescent="0.25">
      <c r="A48" s="174" t="s">
        <v>69</v>
      </c>
      <c r="B48" s="79" t="s">
        <v>49</v>
      </c>
      <c r="C48" s="83">
        <f t="shared" ref="C48:E48" si="18">SUM(C49)</f>
        <v>700000</v>
      </c>
      <c r="D48" s="83">
        <f t="shared" si="18"/>
        <v>280000</v>
      </c>
      <c r="E48" s="83">
        <f t="shared" si="18"/>
        <v>980000</v>
      </c>
      <c r="F48" s="190">
        <f t="shared" ref="F48:F49" si="19">E48/C48*100</f>
        <v>140</v>
      </c>
    </row>
    <row r="49" spans="1:6" ht="21" customHeight="1" x14ac:dyDescent="0.25">
      <c r="A49" s="173" t="s">
        <v>92</v>
      </c>
      <c r="B49" s="109" t="s">
        <v>58</v>
      </c>
      <c r="C49" s="85">
        <v>700000</v>
      </c>
      <c r="D49" s="85">
        <v>280000</v>
      </c>
      <c r="E49" s="80">
        <f>C49+D49</f>
        <v>980000</v>
      </c>
      <c r="F49" s="190">
        <f t="shared" si="19"/>
        <v>140</v>
      </c>
    </row>
    <row r="50" spans="1:6" s="22" customFormat="1" ht="20.25" customHeight="1" x14ac:dyDescent="0.25">
      <c r="A50" s="175" t="s">
        <v>93</v>
      </c>
      <c r="B50" s="77" t="s">
        <v>59</v>
      </c>
      <c r="C50" s="78">
        <f>SUM(C53)</f>
        <v>10000</v>
      </c>
      <c r="D50" s="78">
        <f>SUM(D53)</f>
        <v>0</v>
      </c>
      <c r="E50" s="78">
        <f>SUM(E53)</f>
        <v>10000</v>
      </c>
      <c r="F50" s="188">
        <f>E50/C50*100</f>
        <v>100</v>
      </c>
    </row>
    <row r="51" spans="1:6" ht="15" customHeight="1" x14ac:dyDescent="0.25">
      <c r="A51" s="173" t="s">
        <v>77</v>
      </c>
      <c r="B51" s="260" t="s">
        <v>76</v>
      </c>
      <c r="C51" s="261"/>
      <c r="D51" s="261"/>
      <c r="E51" s="261"/>
      <c r="F51" s="168"/>
    </row>
    <row r="52" spans="1:6" ht="21" customHeight="1" x14ac:dyDescent="0.25">
      <c r="A52" s="174" t="s">
        <v>69</v>
      </c>
      <c r="B52" s="79" t="s">
        <v>49</v>
      </c>
      <c r="C52" s="83">
        <f t="shared" ref="C52:E52" si="20">SUM(C53)</f>
        <v>10000</v>
      </c>
      <c r="D52" s="83">
        <f t="shared" si="20"/>
        <v>0</v>
      </c>
      <c r="E52" s="83">
        <f t="shared" si="20"/>
        <v>10000</v>
      </c>
      <c r="F52" s="190">
        <f t="shared" ref="F52:F53" si="21">E52/C52*100</f>
        <v>100</v>
      </c>
    </row>
    <row r="53" spans="1:6" ht="21" customHeight="1" x14ac:dyDescent="0.25">
      <c r="A53" s="173" t="s">
        <v>94</v>
      </c>
      <c r="B53" s="109" t="s">
        <v>59</v>
      </c>
      <c r="C53" s="83">
        <v>10000</v>
      </c>
      <c r="D53" s="83">
        <v>0</v>
      </c>
      <c r="E53" s="80">
        <f>C53+D53</f>
        <v>10000</v>
      </c>
      <c r="F53" s="190">
        <f t="shared" si="21"/>
        <v>100</v>
      </c>
    </row>
    <row r="54" spans="1:6" ht="21.75" customHeight="1" x14ac:dyDescent="0.25">
      <c r="A54" s="175" t="s">
        <v>95</v>
      </c>
      <c r="B54" s="77" t="s">
        <v>96</v>
      </c>
      <c r="C54" s="84">
        <f>SUM(C57+C60)</f>
        <v>60000</v>
      </c>
      <c r="D54" s="84">
        <f>SUM(D57+D60)</f>
        <v>8000</v>
      </c>
      <c r="E54" s="84">
        <f>SUM(E57+E60)</f>
        <v>68000</v>
      </c>
      <c r="F54" s="188">
        <f>E54/C54*100</f>
        <v>113.33333333333333</v>
      </c>
    </row>
    <row r="55" spans="1:6" ht="15.75" customHeight="1" x14ac:dyDescent="0.25">
      <c r="A55" s="173" t="s">
        <v>74</v>
      </c>
      <c r="B55" s="260" t="s">
        <v>75</v>
      </c>
      <c r="C55" s="261"/>
      <c r="D55" s="261"/>
      <c r="E55" s="261"/>
      <c r="F55" s="168"/>
    </row>
    <row r="56" spans="1:6" ht="21.75" customHeight="1" x14ac:dyDescent="0.25">
      <c r="A56" s="173" t="s">
        <v>97</v>
      </c>
      <c r="B56" s="54" t="s">
        <v>52</v>
      </c>
      <c r="C56" s="83">
        <f t="shared" ref="C56:E56" si="22">SUM(C57)</f>
        <v>500</v>
      </c>
      <c r="D56" s="83">
        <f t="shared" si="22"/>
        <v>1500</v>
      </c>
      <c r="E56" s="83">
        <f t="shared" si="22"/>
        <v>2000</v>
      </c>
      <c r="F56" s="190">
        <f t="shared" ref="F56:F57" si="23">E56/C56*100</f>
        <v>400</v>
      </c>
    </row>
    <row r="57" spans="1:6" ht="21" customHeight="1" x14ac:dyDescent="0.25">
      <c r="A57" s="173" t="s">
        <v>98</v>
      </c>
      <c r="B57" s="109" t="s">
        <v>99</v>
      </c>
      <c r="C57" s="83">
        <v>500</v>
      </c>
      <c r="D57" s="83">
        <v>1500</v>
      </c>
      <c r="E57" s="80">
        <f>C57+D57</f>
        <v>2000</v>
      </c>
      <c r="F57" s="190">
        <f t="shared" si="23"/>
        <v>400</v>
      </c>
    </row>
    <row r="58" spans="1:6" ht="15" customHeight="1" x14ac:dyDescent="0.25">
      <c r="A58" s="173" t="s">
        <v>77</v>
      </c>
      <c r="B58" s="260" t="s">
        <v>76</v>
      </c>
      <c r="C58" s="261"/>
      <c r="D58" s="261"/>
      <c r="E58" s="261"/>
      <c r="F58" s="168"/>
    </row>
    <row r="59" spans="1:6" ht="21" customHeight="1" x14ac:dyDescent="0.25">
      <c r="A59" s="173" t="s">
        <v>97</v>
      </c>
      <c r="B59" s="54" t="s">
        <v>52</v>
      </c>
      <c r="C59" s="83">
        <f t="shared" ref="C59:E59" si="24">SUM(C60)</f>
        <v>59500</v>
      </c>
      <c r="D59" s="83">
        <f t="shared" si="24"/>
        <v>6500</v>
      </c>
      <c r="E59" s="83">
        <f t="shared" si="24"/>
        <v>66000</v>
      </c>
      <c r="F59" s="190">
        <f t="shared" ref="F59:F60" si="25">E59/C59*100</f>
        <v>110.92436974789916</v>
      </c>
    </row>
    <row r="60" spans="1:6" ht="21" customHeight="1" x14ac:dyDescent="0.25">
      <c r="A60" s="173" t="s">
        <v>98</v>
      </c>
      <c r="B60" s="109" t="s">
        <v>99</v>
      </c>
      <c r="C60" s="83">
        <v>59500</v>
      </c>
      <c r="D60" s="83">
        <v>6500</v>
      </c>
      <c r="E60" s="80">
        <f>C60+D60</f>
        <v>66000</v>
      </c>
      <c r="F60" s="190">
        <f t="shared" si="25"/>
        <v>110.92436974789916</v>
      </c>
    </row>
    <row r="61" spans="1:6" ht="11.25" customHeight="1" x14ac:dyDescent="0.25">
      <c r="A61" s="173"/>
      <c r="B61" s="109"/>
      <c r="C61" s="83"/>
      <c r="D61" s="83"/>
      <c r="E61" s="83"/>
      <c r="F61" s="168"/>
    </row>
    <row r="62" spans="1:6" ht="48.75" customHeight="1" x14ac:dyDescent="0.25">
      <c r="A62" s="171" t="s">
        <v>101</v>
      </c>
      <c r="B62" s="75" t="s">
        <v>102</v>
      </c>
      <c r="C62" s="76">
        <f>SUM(C63+C67+C74+C81)</f>
        <v>4766340</v>
      </c>
      <c r="D62" s="76">
        <f>SUM(D63+D67+D74+D81)</f>
        <v>2658000</v>
      </c>
      <c r="E62" s="76">
        <f>SUM(E63+E67+E74+E81)</f>
        <v>7424340</v>
      </c>
      <c r="F62" s="189">
        <f>E62/C62*100</f>
        <v>155.76605949218899</v>
      </c>
    </row>
    <row r="63" spans="1:6" ht="20.25" customHeight="1" x14ac:dyDescent="0.25">
      <c r="A63" s="175" t="s">
        <v>103</v>
      </c>
      <c r="B63" s="77" t="s">
        <v>104</v>
      </c>
      <c r="C63" s="78">
        <f>+C66</f>
        <v>3500000</v>
      </c>
      <c r="D63" s="78">
        <f>+D66</f>
        <v>1500000</v>
      </c>
      <c r="E63" s="78">
        <f>+E66</f>
        <v>5000000</v>
      </c>
      <c r="F63" s="188">
        <f>E63/C63*100</f>
        <v>142.85714285714286</v>
      </c>
    </row>
    <row r="64" spans="1:6" s="16" customFormat="1" ht="15" customHeight="1" x14ac:dyDescent="0.25">
      <c r="A64" s="173" t="s">
        <v>77</v>
      </c>
      <c r="B64" s="260" t="s">
        <v>76</v>
      </c>
      <c r="C64" s="261"/>
      <c r="D64" s="261"/>
      <c r="E64" s="261"/>
      <c r="F64" s="176"/>
    </row>
    <row r="65" spans="1:6" s="16" customFormat="1" ht="21" customHeight="1" x14ac:dyDescent="0.25">
      <c r="A65" s="174" t="s">
        <v>69</v>
      </c>
      <c r="B65" s="79" t="s">
        <v>49</v>
      </c>
      <c r="C65" s="83">
        <f t="shared" ref="C65:E65" si="26">SUM(C66)</f>
        <v>3500000</v>
      </c>
      <c r="D65" s="83">
        <f t="shared" si="26"/>
        <v>1500000</v>
      </c>
      <c r="E65" s="83">
        <f t="shared" si="26"/>
        <v>5000000</v>
      </c>
      <c r="F65" s="190">
        <f t="shared" ref="F65:F66" si="27">E65/C65*100</f>
        <v>142.85714285714286</v>
      </c>
    </row>
    <row r="66" spans="1:6" s="16" customFormat="1" ht="20.25" customHeight="1" x14ac:dyDescent="0.25">
      <c r="A66" s="173" t="s">
        <v>72</v>
      </c>
      <c r="B66" s="109" t="s">
        <v>51</v>
      </c>
      <c r="C66" s="82">
        <v>3500000</v>
      </c>
      <c r="D66" s="82">
        <v>1500000</v>
      </c>
      <c r="E66" s="80">
        <f>C66+D66</f>
        <v>5000000</v>
      </c>
      <c r="F66" s="190">
        <f t="shared" si="27"/>
        <v>142.85714285714286</v>
      </c>
    </row>
    <row r="67" spans="1:6" ht="20.25" customHeight="1" x14ac:dyDescent="0.25">
      <c r="A67" s="175" t="s">
        <v>105</v>
      </c>
      <c r="B67" s="77" t="s">
        <v>106</v>
      </c>
      <c r="C67" s="78">
        <f>SUM(C70+C73)</f>
        <v>300000</v>
      </c>
      <c r="D67" s="78">
        <f>SUM(D70+D73)</f>
        <v>393800</v>
      </c>
      <c r="E67" s="78">
        <f>SUM(E70+E73)</f>
        <v>693800</v>
      </c>
      <c r="F67" s="188">
        <f>E67/C67*100</f>
        <v>231.26666666666668</v>
      </c>
    </row>
    <row r="68" spans="1:6" x14ac:dyDescent="0.25">
      <c r="A68" s="173" t="s">
        <v>87</v>
      </c>
      <c r="B68" s="260" t="s">
        <v>88</v>
      </c>
      <c r="C68" s="260"/>
      <c r="D68" s="260"/>
      <c r="E68" s="260"/>
      <c r="F68" s="168"/>
    </row>
    <row r="69" spans="1:6" ht="21.75" customHeight="1" x14ac:dyDescent="0.25">
      <c r="A69" s="174" t="s">
        <v>69</v>
      </c>
      <c r="B69" s="79" t="s">
        <v>49</v>
      </c>
      <c r="C69" s="83">
        <f t="shared" ref="C69:E69" si="28">SUM(C70)</f>
        <v>4200</v>
      </c>
      <c r="D69" s="83">
        <v>-4200</v>
      </c>
      <c r="E69" s="83">
        <f t="shared" si="28"/>
        <v>0</v>
      </c>
      <c r="F69" s="190">
        <f t="shared" ref="F69:F70" si="29">E69/C69*100</f>
        <v>0</v>
      </c>
    </row>
    <row r="70" spans="1:6" ht="23.25" customHeight="1" x14ac:dyDescent="0.25">
      <c r="A70" s="173" t="s">
        <v>72</v>
      </c>
      <c r="B70" s="109" t="s">
        <v>51</v>
      </c>
      <c r="C70" s="82">
        <v>4200</v>
      </c>
      <c r="D70" s="82">
        <v>-4200</v>
      </c>
      <c r="E70" s="80">
        <f>C70+D70</f>
        <v>0</v>
      </c>
      <c r="F70" s="190">
        <f t="shared" si="29"/>
        <v>0</v>
      </c>
    </row>
    <row r="71" spans="1:6" x14ac:dyDescent="0.25">
      <c r="A71" s="173" t="s">
        <v>77</v>
      </c>
      <c r="B71" s="260" t="s">
        <v>76</v>
      </c>
      <c r="C71" s="261"/>
      <c r="D71" s="261"/>
      <c r="E71" s="261"/>
      <c r="F71" s="168"/>
    </row>
    <row r="72" spans="1:6" ht="21" customHeight="1" x14ac:dyDescent="0.25">
      <c r="A72" s="174" t="s">
        <v>69</v>
      </c>
      <c r="B72" s="79" t="s">
        <v>49</v>
      </c>
      <c r="C72" s="83">
        <f t="shared" ref="C72:E72" si="30">SUM(C73)</f>
        <v>295800</v>
      </c>
      <c r="D72" s="83">
        <v>398000</v>
      </c>
      <c r="E72" s="83">
        <f t="shared" si="30"/>
        <v>693800</v>
      </c>
      <c r="F72" s="190">
        <f t="shared" ref="F72:F73" si="31">E72/C72*100</f>
        <v>234.5503718728871</v>
      </c>
    </row>
    <row r="73" spans="1:6" ht="21.75" customHeight="1" x14ac:dyDescent="0.25">
      <c r="A73" s="173" t="s">
        <v>72</v>
      </c>
      <c r="B73" s="109" t="s">
        <v>51</v>
      </c>
      <c r="C73" s="82">
        <v>295800</v>
      </c>
      <c r="D73" s="82">
        <v>398000</v>
      </c>
      <c r="E73" s="80">
        <f>C73+D73</f>
        <v>693800</v>
      </c>
      <c r="F73" s="190">
        <f t="shared" si="31"/>
        <v>234.5503718728871</v>
      </c>
    </row>
    <row r="74" spans="1:6" ht="21.75" customHeight="1" x14ac:dyDescent="0.25">
      <c r="A74" s="175" t="s">
        <v>109</v>
      </c>
      <c r="B74" s="77" t="s">
        <v>110</v>
      </c>
      <c r="C74" s="78">
        <f>SUM(C76+C79)</f>
        <v>566340</v>
      </c>
      <c r="D74" s="78">
        <f>D77+D80</f>
        <v>709200</v>
      </c>
      <c r="E74" s="78">
        <f>E77+E79</f>
        <v>1275540</v>
      </c>
      <c r="F74" s="188">
        <f>E74/C74*100</f>
        <v>225.22512978069707</v>
      </c>
    </row>
    <row r="75" spans="1:6" ht="15" customHeight="1" x14ac:dyDescent="0.25">
      <c r="A75" s="173" t="s">
        <v>77</v>
      </c>
      <c r="B75" s="109" t="s">
        <v>76</v>
      </c>
      <c r="C75" s="110"/>
      <c r="D75" s="110"/>
      <c r="E75" s="110"/>
      <c r="F75" s="168"/>
    </row>
    <row r="76" spans="1:6" ht="24.75" customHeight="1" x14ac:dyDescent="0.25">
      <c r="A76" s="174" t="s">
        <v>69</v>
      </c>
      <c r="B76" s="79" t="s">
        <v>49</v>
      </c>
      <c r="C76" s="83">
        <f t="shared" ref="C76:E76" si="32">SUM(C77)</f>
        <v>516340</v>
      </c>
      <c r="D76" s="83">
        <f t="shared" si="32"/>
        <v>759200</v>
      </c>
      <c r="E76" s="83">
        <f t="shared" si="32"/>
        <v>1275540</v>
      </c>
      <c r="F76" s="190">
        <f t="shared" ref="F76:F77" si="33">E76/C76*100</f>
        <v>247.03489948483556</v>
      </c>
    </row>
    <row r="77" spans="1:6" ht="21" customHeight="1" x14ac:dyDescent="0.25">
      <c r="A77" s="173" t="s">
        <v>72</v>
      </c>
      <c r="B77" s="109" t="s">
        <v>51</v>
      </c>
      <c r="C77" s="82">
        <v>516340</v>
      </c>
      <c r="D77" s="82">
        <v>759200</v>
      </c>
      <c r="E77" s="80">
        <f>C77+D77</f>
        <v>1275540</v>
      </c>
      <c r="F77" s="190">
        <f t="shared" si="33"/>
        <v>247.03489948483556</v>
      </c>
    </row>
    <row r="78" spans="1:6" s="61" customFormat="1" ht="15.75" customHeight="1" x14ac:dyDescent="0.25">
      <c r="A78" s="173" t="s">
        <v>74</v>
      </c>
      <c r="B78" s="260" t="s">
        <v>75</v>
      </c>
      <c r="C78" s="261"/>
      <c r="D78" s="261"/>
      <c r="E78" s="261"/>
      <c r="F78" s="168"/>
    </row>
    <row r="79" spans="1:6" s="61" customFormat="1" ht="21" customHeight="1" x14ac:dyDescent="0.25">
      <c r="A79" s="174" t="s">
        <v>69</v>
      </c>
      <c r="B79" s="79" t="s">
        <v>49</v>
      </c>
      <c r="C79" s="82">
        <f>SUM(C80)</f>
        <v>50000</v>
      </c>
      <c r="D79" s="82">
        <v>-50000</v>
      </c>
      <c r="E79" s="82">
        <f>E80</f>
        <v>0</v>
      </c>
      <c r="F79" s="190">
        <f t="shared" ref="F79:F80" si="34">E79/C79*100</f>
        <v>0</v>
      </c>
    </row>
    <row r="80" spans="1:6" s="61" customFormat="1" ht="21" customHeight="1" x14ac:dyDescent="0.25">
      <c r="A80" s="173" t="s">
        <v>72</v>
      </c>
      <c r="B80" s="109" t="s">
        <v>51</v>
      </c>
      <c r="C80" s="82">
        <v>50000</v>
      </c>
      <c r="D80" s="82">
        <v>-50000</v>
      </c>
      <c r="E80" s="80">
        <f>C80+D80</f>
        <v>0</v>
      </c>
      <c r="F80" s="190">
        <f t="shared" si="34"/>
        <v>0</v>
      </c>
    </row>
    <row r="81" spans="1:6" ht="21" customHeight="1" x14ac:dyDescent="0.25">
      <c r="A81" s="175" t="s">
        <v>111</v>
      </c>
      <c r="B81" s="77" t="s">
        <v>112</v>
      </c>
      <c r="C81" s="78">
        <f>SUM(C84+C87)</f>
        <v>400000</v>
      </c>
      <c r="D81" s="78">
        <f>SUM(D84+D87)</f>
        <v>55000</v>
      </c>
      <c r="E81" s="78">
        <f>SUM(E84+E87)</f>
        <v>455000</v>
      </c>
      <c r="F81" s="188">
        <f>E81/C81*100</f>
        <v>113.75</v>
      </c>
    </row>
    <row r="82" spans="1:6" x14ac:dyDescent="0.25">
      <c r="A82" s="173" t="s">
        <v>107</v>
      </c>
      <c r="B82" s="260" t="s">
        <v>108</v>
      </c>
      <c r="C82" s="260"/>
      <c r="D82" s="260"/>
      <c r="E82" s="260"/>
      <c r="F82" s="168"/>
    </row>
    <row r="83" spans="1:6" ht="24" customHeight="1" x14ac:dyDescent="0.25">
      <c r="A83" s="174" t="s">
        <v>69</v>
      </c>
      <c r="B83" s="79" t="s">
        <v>49</v>
      </c>
      <c r="C83" s="83">
        <f t="shared" ref="C83:E83" si="35">SUM(C84)</f>
        <v>200000</v>
      </c>
      <c r="D83" s="83"/>
      <c r="E83" s="83">
        <f t="shared" si="35"/>
        <v>227500</v>
      </c>
      <c r="F83" s="190">
        <f t="shared" ref="F83:F84" si="36">E83/C83*100</f>
        <v>113.75</v>
      </c>
    </row>
    <row r="84" spans="1:6" ht="21.75" customHeight="1" x14ac:dyDescent="0.25">
      <c r="A84" s="173" t="s">
        <v>72</v>
      </c>
      <c r="B84" s="109" t="s">
        <v>51</v>
      </c>
      <c r="C84" s="82">
        <v>200000</v>
      </c>
      <c r="D84" s="82">
        <v>27500</v>
      </c>
      <c r="E84" s="80">
        <f>C84+D84</f>
        <v>227500</v>
      </c>
      <c r="F84" s="190">
        <f t="shared" si="36"/>
        <v>113.75</v>
      </c>
    </row>
    <row r="85" spans="1:6" x14ac:dyDescent="0.25">
      <c r="A85" s="173" t="s">
        <v>77</v>
      </c>
      <c r="B85" s="260"/>
      <c r="C85" s="261"/>
      <c r="D85" s="261"/>
      <c r="E85" s="261"/>
      <c r="F85" s="168"/>
    </row>
    <row r="86" spans="1:6" ht="24.75" customHeight="1" x14ac:dyDescent="0.25">
      <c r="A86" s="174" t="s">
        <v>69</v>
      </c>
      <c r="B86" s="79" t="s">
        <v>49</v>
      </c>
      <c r="C86" s="83">
        <f>SUM(C87)</f>
        <v>200000</v>
      </c>
      <c r="D86" s="83">
        <f t="shared" ref="D86:E86" si="37">SUM(D87)</f>
        <v>27500</v>
      </c>
      <c r="E86" s="83">
        <f t="shared" si="37"/>
        <v>227500</v>
      </c>
      <c r="F86" s="190">
        <f t="shared" ref="F86:F87" si="38">E86/C86*100</f>
        <v>113.75</v>
      </c>
    </row>
    <row r="87" spans="1:6" ht="21.75" customHeight="1" x14ac:dyDescent="0.25">
      <c r="A87" s="173" t="s">
        <v>72</v>
      </c>
      <c r="B87" s="109" t="s">
        <v>51</v>
      </c>
      <c r="C87" s="82">
        <v>200000</v>
      </c>
      <c r="D87" s="82">
        <v>27500</v>
      </c>
      <c r="E87" s="80">
        <f>C87+D87</f>
        <v>227500</v>
      </c>
      <c r="F87" s="190">
        <f t="shared" si="38"/>
        <v>113.75</v>
      </c>
    </row>
    <row r="88" spans="1:6" s="61" customFormat="1" ht="30" customHeight="1" x14ac:dyDescent="0.25">
      <c r="A88" s="171" t="s">
        <v>113</v>
      </c>
      <c r="B88" s="75" t="s">
        <v>114</v>
      </c>
      <c r="C88" s="76">
        <f>SUM(C93+C97+C89)</f>
        <v>2206000</v>
      </c>
      <c r="D88" s="76">
        <f>SUM(D89+D93+D97)</f>
        <v>-470500</v>
      </c>
      <c r="E88" s="76">
        <f>SUM(E89+E93+E97)</f>
        <v>1735500</v>
      </c>
      <c r="F88" s="189">
        <f>E88/C88*100</f>
        <v>78.671804170444247</v>
      </c>
    </row>
    <row r="89" spans="1:6" s="27" customFormat="1" ht="31.5" customHeight="1" x14ac:dyDescent="0.25">
      <c r="A89" s="177" t="s">
        <v>115</v>
      </c>
      <c r="B89" s="77" t="s">
        <v>116</v>
      </c>
      <c r="C89" s="78">
        <f>SUM(C92)</f>
        <v>5000</v>
      </c>
      <c r="D89" s="78">
        <f>SUM(D92)</f>
        <v>0</v>
      </c>
      <c r="E89" s="78">
        <f>SUM(E92)</f>
        <v>5000</v>
      </c>
      <c r="F89" s="188">
        <f>E89/C89*100</f>
        <v>100</v>
      </c>
    </row>
    <row r="90" spans="1:6" s="27" customFormat="1" ht="15" customHeight="1" x14ac:dyDescent="0.25">
      <c r="A90" s="173" t="s">
        <v>77</v>
      </c>
      <c r="B90" s="260" t="s">
        <v>76</v>
      </c>
      <c r="C90" s="261"/>
      <c r="D90" s="261"/>
      <c r="E90" s="261"/>
      <c r="F90" s="168"/>
    </row>
    <row r="91" spans="1:6" ht="21" customHeight="1" x14ac:dyDescent="0.25">
      <c r="A91" s="173" t="s">
        <v>97</v>
      </c>
      <c r="B91" s="191" t="s">
        <v>52</v>
      </c>
      <c r="C91" s="83">
        <f t="shared" ref="C91:E91" si="39">SUM(C92)</f>
        <v>5000</v>
      </c>
      <c r="D91" s="83">
        <f t="shared" si="39"/>
        <v>0</v>
      </c>
      <c r="E91" s="83">
        <f t="shared" si="39"/>
        <v>5000</v>
      </c>
      <c r="F91" s="190">
        <f t="shared" ref="F91:F92" si="40">E91/C91*100</f>
        <v>100</v>
      </c>
    </row>
    <row r="92" spans="1:6" ht="20.25" customHeight="1" x14ac:dyDescent="0.25">
      <c r="A92" s="173" t="s">
        <v>117</v>
      </c>
      <c r="B92" s="81" t="s">
        <v>118</v>
      </c>
      <c r="C92" s="82">
        <v>5000</v>
      </c>
      <c r="D92" s="83">
        <v>0</v>
      </c>
      <c r="E92" s="80">
        <f>C92+D92</f>
        <v>5000</v>
      </c>
      <c r="F92" s="190">
        <f t="shared" si="40"/>
        <v>100</v>
      </c>
    </row>
    <row r="93" spans="1:6" ht="30" x14ac:dyDescent="0.25">
      <c r="A93" s="177" t="s">
        <v>119</v>
      </c>
      <c r="B93" s="77" t="s">
        <v>120</v>
      </c>
      <c r="C93" s="78">
        <f>C114+C96</f>
        <v>101000</v>
      </c>
      <c r="D93" s="78">
        <f>D114+D96</f>
        <v>0</v>
      </c>
      <c r="E93" s="78">
        <f>E114+E96</f>
        <v>101000</v>
      </c>
      <c r="F93" s="188">
        <f>E93/C93*100</f>
        <v>100</v>
      </c>
    </row>
    <row r="94" spans="1:6" ht="21" customHeight="1" x14ac:dyDescent="0.25">
      <c r="A94" s="173" t="s">
        <v>77</v>
      </c>
      <c r="B94" s="260" t="s">
        <v>76</v>
      </c>
      <c r="C94" s="261"/>
      <c r="D94" s="261"/>
      <c r="E94" s="261"/>
      <c r="F94" s="168"/>
    </row>
    <row r="95" spans="1:6" ht="20.25" customHeight="1" x14ac:dyDescent="0.25">
      <c r="A95" s="173" t="s">
        <v>97</v>
      </c>
      <c r="B95" s="191" t="s">
        <v>52</v>
      </c>
      <c r="C95" s="83">
        <f t="shared" ref="C95:E95" si="41">SUM(C96)</f>
        <v>101000</v>
      </c>
      <c r="D95" s="83">
        <f t="shared" si="41"/>
        <v>0</v>
      </c>
      <c r="E95" s="83">
        <f t="shared" si="41"/>
        <v>101000</v>
      </c>
      <c r="F95" s="190">
        <f t="shared" ref="F95:F96" si="42">E95/C95*100</f>
        <v>100</v>
      </c>
    </row>
    <row r="96" spans="1:6" ht="31.5" customHeight="1" x14ac:dyDescent="0.25">
      <c r="A96" s="173" t="s">
        <v>117</v>
      </c>
      <c r="B96" s="81" t="s">
        <v>118</v>
      </c>
      <c r="C96" s="82">
        <v>101000</v>
      </c>
      <c r="D96" s="82">
        <v>0</v>
      </c>
      <c r="E96" s="80">
        <f>C96+D96</f>
        <v>101000</v>
      </c>
      <c r="F96" s="190">
        <f t="shared" si="42"/>
        <v>100</v>
      </c>
    </row>
    <row r="97" spans="1:8" s="61" customFormat="1" ht="36" customHeight="1" x14ac:dyDescent="0.25">
      <c r="A97" s="177" t="s">
        <v>121</v>
      </c>
      <c r="B97" s="77" t="s">
        <v>122</v>
      </c>
      <c r="C97" s="78">
        <f>CC79069+C100+C102</f>
        <v>2100000</v>
      </c>
      <c r="D97" s="78">
        <f>CD79069+D100+D102</f>
        <v>-470500</v>
      </c>
      <c r="E97" s="78">
        <f>CE79069+E100+E102</f>
        <v>1629500</v>
      </c>
      <c r="F97" s="188">
        <f>E97/C97*100</f>
        <v>77.595238095238102</v>
      </c>
      <c r="H97" s="201"/>
    </row>
    <row r="98" spans="1:8" s="61" customFormat="1" ht="21" customHeight="1" x14ac:dyDescent="0.25">
      <c r="A98" s="173" t="s">
        <v>77</v>
      </c>
      <c r="B98" s="260" t="s">
        <v>76</v>
      </c>
      <c r="C98" s="261"/>
      <c r="D98" s="261"/>
      <c r="E98" s="261"/>
      <c r="F98" s="168"/>
    </row>
    <row r="99" spans="1:8" ht="21.75" customHeight="1" x14ac:dyDescent="0.25">
      <c r="A99" s="173" t="s">
        <v>97</v>
      </c>
      <c r="B99" s="191" t="s">
        <v>52</v>
      </c>
      <c r="C99" s="83">
        <f t="shared" ref="C99:E99" si="43">SUM(C100)</f>
        <v>1600000</v>
      </c>
      <c r="D99" s="83">
        <v>-550000</v>
      </c>
      <c r="E99" s="83">
        <f t="shared" si="43"/>
        <v>1049500</v>
      </c>
      <c r="F99" s="190">
        <f t="shared" ref="F99:F100" si="44">E99/C99*100</f>
        <v>65.59375</v>
      </c>
    </row>
    <row r="100" spans="1:8" s="61" customFormat="1" ht="35.25" customHeight="1" x14ac:dyDescent="0.25">
      <c r="A100" s="173" t="s">
        <v>123</v>
      </c>
      <c r="B100" s="81" t="s">
        <v>61</v>
      </c>
      <c r="C100" s="82">
        <v>1600000</v>
      </c>
      <c r="D100" s="82">
        <v>-550500</v>
      </c>
      <c r="E100" s="80">
        <f>C100+D100</f>
        <v>1049500</v>
      </c>
      <c r="F100" s="190">
        <f t="shared" si="44"/>
        <v>65.59375</v>
      </c>
    </row>
    <row r="101" spans="1:8" s="61" customFormat="1" ht="21.75" customHeight="1" x14ac:dyDescent="0.25">
      <c r="A101" s="173" t="s">
        <v>107</v>
      </c>
      <c r="B101" s="260" t="s">
        <v>108</v>
      </c>
      <c r="C101" s="260"/>
      <c r="D101" s="260"/>
      <c r="E101" s="260"/>
      <c r="F101" s="168"/>
    </row>
    <row r="102" spans="1:8" s="61" customFormat="1" ht="21.75" customHeight="1" x14ac:dyDescent="0.25">
      <c r="A102" s="173" t="s">
        <v>97</v>
      </c>
      <c r="B102" s="191" t="s">
        <v>52</v>
      </c>
      <c r="C102" s="82">
        <f t="shared" ref="C102:E102" si="45">SUM(C103)</f>
        <v>500000</v>
      </c>
      <c r="D102" s="82">
        <f t="shared" si="45"/>
        <v>80000</v>
      </c>
      <c r="E102" s="82">
        <f t="shared" si="45"/>
        <v>580000</v>
      </c>
      <c r="F102" s="190">
        <f t="shared" ref="F102:F103" si="46">E102/C102*100</f>
        <v>115.99999999999999</v>
      </c>
    </row>
    <row r="103" spans="1:8" ht="31.5" customHeight="1" x14ac:dyDescent="0.25">
      <c r="A103" s="173" t="s">
        <v>123</v>
      </c>
      <c r="B103" s="81" t="s">
        <v>61</v>
      </c>
      <c r="C103" s="82">
        <v>500000</v>
      </c>
      <c r="D103" s="82">
        <v>80000</v>
      </c>
      <c r="E103" s="80">
        <f>C103+D103</f>
        <v>580000</v>
      </c>
      <c r="F103" s="190">
        <f t="shared" si="46"/>
        <v>115.99999999999999</v>
      </c>
    </row>
    <row r="104" spans="1:8" ht="24.75" customHeight="1" x14ac:dyDescent="0.25">
      <c r="A104" s="171" t="s">
        <v>124</v>
      </c>
      <c r="B104" s="75" t="s">
        <v>125</v>
      </c>
      <c r="C104" s="76">
        <f>C105</f>
        <v>914000</v>
      </c>
      <c r="D104" s="76">
        <f t="shared" ref="D104:E104" si="47">D105</f>
        <v>-380000</v>
      </c>
      <c r="E104" s="76">
        <f t="shared" si="47"/>
        <v>534000</v>
      </c>
      <c r="F104" s="189">
        <f>E104/C104*100</f>
        <v>58.424507658643321</v>
      </c>
    </row>
    <row r="105" spans="1:8" ht="33.75" customHeight="1" x14ac:dyDescent="0.25">
      <c r="A105" s="177" t="s">
        <v>126</v>
      </c>
      <c r="B105" s="77" t="s">
        <v>127</v>
      </c>
      <c r="C105" s="78">
        <f>SUM(C108)</f>
        <v>914000</v>
      </c>
      <c r="D105" s="78">
        <f>SUM(D108+D110)</f>
        <v>-380000</v>
      </c>
      <c r="E105" s="78">
        <f>SUM(E108+E110)</f>
        <v>534000</v>
      </c>
      <c r="F105" s="188">
        <f>E105/C105*100</f>
        <v>58.424507658643321</v>
      </c>
    </row>
    <row r="106" spans="1:8" ht="17.25" customHeight="1" x14ac:dyDescent="0.25">
      <c r="A106" s="173" t="s">
        <v>77</v>
      </c>
      <c r="B106" s="260" t="s">
        <v>76</v>
      </c>
      <c r="C106" s="261"/>
      <c r="D106" s="261"/>
      <c r="E106" s="261"/>
      <c r="F106" s="168"/>
    </row>
    <row r="107" spans="1:8" ht="21.75" customHeight="1" x14ac:dyDescent="0.25">
      <c r="A107" s="173" t="s">
        <v>129</v>
      </c>
      <c r="B107" s="191" t="s">
        <v>65</v>
      </c>
      <c r="C107" s="83">
        <f t="shared" ref="C107:E107" si="48">SUM(C108)</f>
        <v>914000</v>
      </c>
      <c r="D107" s="83">
        <f t="shared" si="48"/>
        <v>-474200</v>
      </c>
      <c r="E107" s="83">
        <f t="shared" si="48"/>
        <v>439800</v>
      </c>
      <c r="F107" s="190">
        <f t="shared" ref="F107:F108" si="49">E107/C107*100</f>
        <v>48.118161925601747</v>
      </c>
    </row>
    <row r="108" spans="1:8" ht="20.25" customHeight="1" x14ac:dyDescent="0.25">
      <c r="A108" s="173" t="s">
        <v>128</v>
      </c>
      <c r="B108" s="81" t="s">
        <v>66</v>
      </c>
      <c r="C108" s="82">
        <v>914000</v>
      </c>
      <c r="D108" s="82">
        <v>-474200</v>
      </c>
      <c r="E108" s="80">
        <f>C108+D108</f>
        <v>439800</v>
      </c>
      <c r="F108" s="190">
        <f t="shared" si="49"/>
        <v>48.118161925601747</v>
      </c>
    </row>
    <row r="109" spans="1:8" ht="15.75" customHeight="1" x14ac:dyDescent="0.25">
      <c r="A109" s="173" t="s">
        <v>87</v>
      </c>
      <c r="B109" s="260" t="s">
        <v>88</v>
      </c>
      <c r="C109" s="260"/>
      <c r="D109" s="260"/>
      <c r="E109" s="260"/>
      <c r="F109" s="168"/>
    </row>
    <row r="110" spans="1:8" x14ac:dyDescent="0.25">
      <c r="A110" s="173" t="s">
        <v>129</v>
      </c>
      <c r="B110" s="191" t="s">
        <v>65</v>
      </c>
      <c r="C110" s="83">
        <v>0</v>
      </c>
      <c r="D110" s="83">
        <f t="shared" ref="D110:E110" si="50">SUM(D111)</f>
        <v>94200</v>
      </c>
      <c r="E110" s="83">
        <f t="shared" si="50"/>
        <v>94200</v>
      </c>
      <c r="F110" s="190">
        <v>0</v>
      </c>
    </row>
    <row r="111" spans="1:8" ht="28.5" x14ac:dyDescent="0.25">
      <c r="A111" s="173" t="s">
        <v>128</v>
      </c>
      <c r="B111" s="81" t="s">
        <v>66</v>
      </c>
      <c r="C111" s="82">
        <v>0</v>
      </c>
      <c r="D111" s="82">
        <v>94200</v>
      </c>
      <c r="E111" s="80">
        <f>C111+D111</f>
        <v>94200</v>
      </c>
      <c r="F111" s="190">
        <v>0</v>
      </c>
    </row>
    <row r="112" spans="1:8" ht="29.25" customHeight="1" thickBot="1" x14ac:dyDescent="0.3">
      <c r="A112" s="178"/>
      <c r="B112" s="179"/>
      <c r="C112" s="180"/>
      <c r="D112" s="180"/>
      <c r="E112" s="180"/>
      <c r="F112" s="181"/>
    </row>
    <row r="113" spans="1:5" x14ac:dyDescent="0.25">
      <c r="A113" s="86"/>
      <c r="B113" s="87"/>
      <c r="C113" s="88"/>
      <c r="D113" s="89"/>
      <c r="E113" s="89"/>
    </row>
    <row r="114" spans="1:5" x14ac:dyDescent="0.25">
      <c r="A114" s="270" t="s">
        <v>139</v>
      </c>
      <c r="B114" s="254"/>
      <c r="C114" s="254"/>
      <c r="D114" s="254"/>
      <c r="E114" s="254"/>
    </row>
    <row r="115" spans="1:5" x14ac:dyDescent="0.25">
      <c r="A115" s="271"/>
      <c r="B115" s="272"/>
      <c r="C115" s="272"/>
      <c r="D115" s="272"/>
      <c r="E115" s="272"/>
    </row>
    <row r="116" spans="1:5" x14ac:dyDescent="0.25">
      <c r="A116" s="86"/>
      <c r="B116" s="90"/>
      <c r="C116" s="91"/>
      <c r="D116" s="258" t="s">
        <v>13</v>
      </c>
      <c r="E116" s="258"/>
    </row>
    <row r="117" spans="1:5" x14ac:dyDescent="0.25">
      <c r="A117" s="270" t="s">
        <v>147</v>
      </c>
      <c r="B117" s="254"/>
      <c r="C117" s="92"/>
      <c r="D117" s="259" t="s">
        <v>14</v>
      </c>
      <c r="E117" s="258"/>
    </row>
    <row r="118" spans="1:5" x14ac:dyDescent="0.25">
      <c r="A118" s="270" t="s">
        <v>150</v>
      </c>
      <c r="B118" s="254"/>
      <c r="C118" s="91"/>
      <c r="D118" s="259" t="s">
        <v>15</v>
      </c>
      <c r="E118" s="258"/>
    </row>
    <row r="119" spans="1:5" x14ac:dyDescent="0.25">
      <c r="A119" s="270" t="s">
        <v>149</v>
      </c>
      <c r="B119" s="254"/>
      <c r="C119" s="91"/>
      <c r="D119" s="259" t="s">
        <v>136</v>
      </c>
      <c r="E119" s="259"/>
    </row>
    <row r="120" spans="1:5" x14ac:dyDescent="0.25">
      <c r="B120" s="31"/>
      <c r="C120" s="31"/>
      <c r="D120" s="273"/>
      <c r="E120" s="273"/>
    </row>
    <row r="121" spans="1:5" x14ac:dyDescent="0.25">
      <c r="B121" s="31"/>
      <c r="C121" s="31"/>
      <c r="D121" s="273"/>
      <c r="E121" s="273"/>
    </row>
    <row r="122" spans="1:5" x14ac:dyDescent="0.25">
      <c r="B122" s="31"/>
      <c r="C122" s="31"/>
      <c r="D122" s="273"/>
      <c r="E122" s="273"/>
    </row>
    <row r="123" spans="1:5" x14ac:dyDescent="0.25">
      <c r="B123" s="31" t="s">
        <v>17</v>
      </c>
      <c r="C123" s="31"/>
      <c r="D123" s="273"/>
      <c r="E123" s="273"/>
    </row>
  </sheetData>
  <mergeCells count="39">
    <mergeCell ref="B58:E58"/>
    <mergeCell ref="B55:E55"/>
    <mergeCell ref="B43:E43"/>
    <mergeCell ref="B40:E40"/>
    <mergeCell ref="B51:E51"/>
    <mergeCell ref="D123:E123"/>
    <mergeCell ref="D119:E119"/>
    <mergeCell ref="D120:E120"/>
    <mergeCell ref="D121:E121"/>
    <mergeCell ref="D122:E122"/>
    <mergeCell ref="A119:B119"/>
    <mergeCell ref="B85:E85"/>
    <mergeCell ref="A114:E114"/>
    <mergeCell ref="A115:E115"/>
    <mergeCell ref="A117:B117"/>
    <mergeCell ref="A118:B118"/>
    <mergeCell ref="B106:E106"/>
    <mergeCell ref="B90:E90"/>
    <mergeCell ref="B94:E94"/>
    <mergeCell ref="B98:E98"/>
    <mergeCell ref="B101:E101"/>
    <mergeCell ref="D117:E117"/>
    <mergeCell ref="B109:E109"/>
    <mergeCell ref="A1:F1"/>
    <mergeCell ref="D116:E116"/>
    <mergeCell ref="D118:E118"/>
    <mergeCell ref="B29:E29"/>
    <mergeCell ref="B19:E19"/>
    <mergeCell ref="B47:E47"/>
    <mergeCell ref="B68:E68"/>
    <mergeCell ref="B71:E71"/>
    <mergeCell ref="B82:E82"/>
    <mergeCell ref="B78:E78"/>
    <mergeCell ref="A2:E3"/>
    <mergeCell ref="B36:E36"/>
    <mergeCell ref="B11:E11"/>
    <mergeCell ref="B26:E26"/>
    <mergeCell ref="B32:E32"/>
    <mergeCell ref="B64:E64"/>
  </mergeCells>
  <pageMargins left="0.39370078740157483" right="0.11811023622047245" top="0.74803149606299213" bottom="0.74803149606299213" header="0.31496062992125984" footer="0.31496062992125984"/>
  <pageSetup paperSize="9" scale="72" firstPageNumber="4" fitToHeight="0" orientation="portrait" useFirstPageNumber="1" r:id="rId1"/>
  <headerFooter>
    <oddFooter>&amp;C&amp;P</oddFooter>
  </headerFooter>
  <rowBreaks count="2" manualBreakCount="2">
    <brk id="49" max="5" man="1"/>
    <brk id="8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Početna stranica</vt:lpstr>
      <vt:lpstr>SAŽETAK </vt:lpstr>
      <vt:lpstr>RAČUN PRIHODA I RASHODA</vt:lpstr>
      <vt:lpstr>RAČUN FINANIRANJA</vt:lpstr>
      <vt:lpstr>POSEBNI DIO</vt:lpstr>
      <vt:lpstr>'Početna stranica'!Podrucje_ispisa</vt:lpstr>
      <vt:lpstr>'POSEBNI DIO'!Podrucje_ispisa</vt:lpstr>
      <vt:lpstr>'RAČUN PRIHODA I RASHODA'!Podrucje_ispisa</vt:lpstr>
      <vt:lpstr>'SAŽETAK 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PRORAČUNA - PROJEKCIJE</dc:title>
  <dc:creator>Tina Prašnički</dc:creator>
  <cp:lastModifiedBy>Martina Bistrović</cp:lastModifiedBy>
  <cp:lastPrinted>2026-10-01T08:26:07Z</cp:lastPrinted>
  <dcterms:created xsi:type="dcterms:W3CDTF">2016-11-14T07:19:56Z</dcterms:created>
  <dcterms:modified xsi:type="dcterms:W3CDTF">2026-10-14T12:54:18Z</dcterms:modified>
</cp:coreProperties>
</file>